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urao\OneDrive\ドキュメント\政美_3_google同期\HP更新_202106\HP用資料\wk\"/>
    </mc:Choice>
  </mc:AlternateContent>
  <xr:revisionPtr revIDLastSave="0" documentId="8_{57E01B12-DAF3-4DAA-8142-5A6C08F0AF38}" xr6:coauthVersionLast="47" xr6:coauthVersionMax="47" xr10:uidLastSave="{00000000-0000-0000-0000-000000000000}"/>
  <bookViews>
    <workbookView xWindow="29430" yWindow="525" windowWidth="18405" windowHeight="12105" xr2:uid="{B449F933-8F8A-45AD-AD8B-434C3D80D467}"/>
  </bookViews>
  <sheets>
    <sheet name="工数投入計画表 原紙" sheetId="2" r:id="rId1"/>
  </sheets>
  <externalReferences>
    <externalReference r:id="rId2"/>
    <externalReference r:id="rId3"/>
    <externalReference r:id="rId4"/>
    <externalReference r:id="rId5"/>
  </externalReferences>
  <definedNames>
    <definedName name="_Fill" hidden="1">#REF!</definedName>
    <definedName name="_xlnm._FilterDatabase" localSheetId="0" hidden="1">'工数投入計画表 原紙'!$D$6:$AD$22</definedName>
    <definedName name="_Order1" hidden="1">255</definedName>
    <definedName name="_Order2" hidden="1">255</definedName>
    <definedName name="_Regression_X" hidden="1">'[1]#REF'!#REF!</definedName>
    <definedName name="max行" localSheetId="0">'工数投入計画表 原紙'!$B$3</definedName>
    <definedName name="max行">#REF!</definedName>
    <definedName name="_xlnm.Print_Titles" localSheetId="0">'工数投入計画表 原紙'!$1:$5</definedName>
    <definedName name="カレンダー第1日">#REF!</definedName>
    <definedName name="カレンダー日付">#REF!</definedName>
    <definedName name="サンプル" hidden="1">'[1]#REF'!#REF!</definedName>
    <definedName name="タグ">#REF!</definedName>
    <definedName name="タスクドキュメント１" hidden="1">'[1]#REF'!#REF!</definedName>
    <definedName name="タスク名">#REF!</definedName>
    <definedName name="ライセンスキー">#REF!</definedName>
    <definedName name="稼働集計域基準セル">#REF!</definedName>
    <definedName name="稼働日カウント">#REF!</definedName>
    <definedName name="稼働日カウント第1日">#REF!</definedName>
    <definedName name="稼働日フラグ">#REF!</definedName>
    <definedName name="開始日">#REF!</definedName>
    <definedName name="関連表" hidden="1">'[1]#REF'!#REF!</definedName>
    <definedName name="計画工数表示単位" localSheetId="0">'工数投入計画表 原紙'!$K$5</definedName>
    <definedName name="計画工数表示単位">#REF!</definedName>
    <definedName name="見積工数">#REF!</definedName>
    <definedName name="現在日_行位置">#REF!</definedName>
    <definedName name="現在日_列位置">#REF!</definedName>
    <definedName name="現在日線">"直線 112"</definedName>
    <definedName name="時間・日・週" localSheetId="0">'工数投入計画表 原紙'!$C$2</definedName>
    <definedName name="時間・日・週">#REF!</definedName>
    <definedName name="自動計画対象">#REF!</definedName>
    <definedName name="実績出来高">#REF!</definedName>
    <definedName name="実績出来高2">#REF!</definedName>
    <definedName name="終了日">#REF!</definedName>
    <definedName name="集計エリア_担当欄_全体">#REF!</definedName>
    <definedName name="出来高獲得日">#REF!</definedName>
    <definedName name="出来高獲得日２">#REF!</definedName>
    <definedName name="所属">[2]マスタ!$A$3:$A$9</definedName>
    <definedName name="進捗グラフデータ">#REF!</definedName>
    <definedName name="進捗率">#REF!</definedName>
    <definedName name="人月時間" localSheetId="0">'工数投入計画表 原紙'!$C$5</definedName>
    <definedName name="人月時間">#REF!</definedName>
    <definedName name="人週時間" localSheetId="0">'工数投入計画表 原紙'!$C$4</definedName>
    <definedName name="人週時間">#REF!</definedName>
    <definedName name="先行タグ">#REF!</definedName>
    <definedName name="大分類L1">[3]Data!$A$2:$A$5</definedName>
    <definedName name="担当">#REF!</definedName>
    <definedName name="端数進捗">#REF!</definedName>
    <definedName name="超過許容回数_MAX">#REF!</definedName>
    <definedName name="超過許容工数">#REF!</definedName>
    <definedName name="投入工数_日">#REF!</definedName>
    <definedName name="投入工数_日_1あり">#REF!</definedName>
    <definedName name="入力ｷｬﾊﾟ">#REF!</definedName>
    <definedName name="入力単位" localSheetId="0">'工数投入計画表 原紙'!$N$1</definedName>
    <definedName name="入力単位">#REF!</definedName>
    <definedName name="非稼働日マーク">#REF!</definedName>
    <definedName name="分類">[4]マスタ!$C$35:$C$45</definedName>
    <definedName name="分類集計単位" localSheetId="0">'工数投入計画表 原紙'!$C$3</definedName>
    <definedName name="分類集計単位">#REF!</definedName>
    <definedName name="分類集計表示" localSheetId="0">'工数投入計画表 原紙'!$J$5</definedName>
    <definedName name="分類集計表示">#REF!</definedName>
    <definedName name="予定出来高">#REF!</definedName>
    <definedName name="予定出来高2">#REF!</definedName>
    <definedName name="予定投入工数">#REF!</definedName>
    <definedName name="要員名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" i="2" l="1"/>
  <c r="O3" i="2"/>
  <c r="AD26" i="2"/>
  <c r="AC26" i="2"/>
  <c r="AB26" i="2"/>
  <c r="AA26" i="2"/>
  <c r="Z26" i="2"/>
  <c r="Y26" i="2"/>
  <c r="X26" i="2"/>
  <c r="W26" i="2"/>
  <c r="V26" i="2"/>
  <c r="U26" i="2"/>
  <c r="T26" i="2"/>
  <c r="S26" i="2"/>
  <c r="R26" i="2"/>
  <c r="Q26" i="2"/>
  <c r="P26" i="2"/>
  <c r="O26" i="2"/>
  <c r="N26" i="2"/>
  <c r="AD25" i="2"/>
  <c r="AC25" i="2"/>
  <c r="AB25" i="2"/>
  <c r="AA25" i="2"/>
  <c r="Z25" i="2"/>
  <c r="Y25" i="2"/>
  <c r="X25" i="2"/>
  <c r="W25" i="2"/>
  <c r="V25" i="2"/>
  <c r="U25" i="2"/>
  <c r="T25" i="2"/>
  <c r="S25" i="2"/>
  <c r="R25" i="2"/>
  <c r="Q25" i="2"/>
  <c r="P25" i="2"/>
  <c r="O25" i="2"/>
  <c r="N25" i="2"/>
  <c r="AD24" i="2"/>
  <c r="AC24" i="2"/>
  <c r="AB24" i="2"/>
  <c r="AA24" i="2"/>
  <c r="Z24" i="2"/>
  <c r="Y24" i="2"/>
  <c r="X24" i="2"/>
  <c r="W24" i="2"/>
  <c r="V24" i="2"/>
  <c r="U24" i="2"/>
  <c r="T24" i="2"/>
  <c r="S24" i="2"/>
  <c r="R24" i="2"/>
  <c r="Q24" i="2"/>
  <c r="P24" i="2"/>
  <c r="O24" i="2"/>
  <c r="N24" i="2"/>
  <c r="AD23" i="2"/>
  <c r="AC23" i="2"/>
  <c r="AB23" i="2"/>
  <c r="AA23" i="2"/>
  <c r="Z23" i="2"/>
  <c r="Y23" i="2"/>
  <c r="X23" i="2"/>
  <c r="W23" i="2"/>
  <c r="V23" i="2"/>
  <c r="U23" i="2"/>
  <c r="T23" i="2"/>
  <c r="S23" i="2"/>
  <c r="R23" i="2"/>
  <c r="Q23" i="2"/>
  <c r="P23" i="2"/>
  <c r="O23" i="2"/>
  <c r="N23" i="2"/>
  <c r="B21" i="2"/>
  <c r="J20" i="2"/>
  <c r="C20" i="2"/>
  <c r="B20" i="2"/>
  <c r="B19" i="2"/>
  <c r="J19" i="2" s="1"/>
  <c r="B18" i="2"/>
  <c r="B17" i="2"/>
  <c r="B16" i="2"/>
  <c r="J16" i="2" s="1"/>
  <c r="J15" i="2"/>
  <c r="B15" i="2"/>
  <c r="B14" i="2"/>
  <c r="J14" i="2" s="1"/>
  <c r="B13" i="2"/>
  <c r="B12" i="2"/>
  <c r="J12" i="2" s="1"/>
  <c r="B11" i="2"/>
  <c r="J11" i="2" s="1"/>
  <c r="B10" i="2"/>
  <c r="B9" i="2"/>
  <c r="J9" i="2" s="1"/>
  <c r="B8" i="2"/>
  <c r="B7" i="2"/>
  <c r="A7" i="2"/>
  <c r="A8" i="2" s="1"/>
  <c r="A9" i="2" s="1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D5" i="2"/>
  <c r="AC5" i="2"/>
  <c r="AB5" i="2"/>
  <c r="AA5" i="2"/>
  <c r="Z5" i="2"/>
  <c r="Y5" i="2"/>
  <c r="X5" i="2"/>
  <c r="W5" i="2"/>
  <c r="V5" i="2"/>
  <c r="U5" i="2"/>
  <c r="T5" i="2"/>
  <c r="S5" i="2"/>
  <c r="R5" i="2"/>
  <c r="Q5" i="2"/>
  <c r="P5" i="2"/>
  <c r="O5" i="2"/>
  <c r="N5" i="2"/>
  <c r="P4" i="2"/>
  <c r="Q4" i="2" s="1"/>
  <c r="R4" i="2" s="1"/>
  <c r="S4" i="2" s="1"/>
  <c r="T4" i="2" s="1"/>
  <c r="U4" i="2" s="1"/>
  <c r="V4" i="2" s="1"/>
  <c r="W4" i="2" s="1"/>
  <c r="X4" i="2" s="1"/>
  <c r="Y4" i="2" s="1"/>
  <c r="Z4" i="2" s="1"/>
  <c r="AA4" i="2" s="1"/>
  <c r="AB4" i="2" s="1"/>
  <c r="AC4" i="2" s="1"/>
  <c r="AD4" i="2" s="1"/>
  <c r="C3" i="2"/>
  <c r="J22" i="2" s="1"/>
  <c r="K19" i="2"/>
  <c r="W3" i="2" l="1"/>
  <c r="AD3" i="2"/>
  <c r="V3" i="2"/>
  <c r="AC3" i="2"/>
  <c r="U3" i="2"/>
  <c r="AB3" i="2"/>
  <c r="T3" i="2"/>
  <c r="AA3" i="2"/>
  <c r="S3" i="2"/>
  <c r="Z3" i="2"/>
  <c r="R3" i="2"/>
  <c r="Y3" i="2"/>
  <c r="Q3" i="2"/>
  <c r="X3" i="2"/>
  <c r="P3" i="2"/>
  <c r="C8" i="2"/>
  <c r="J8" i="2" s="1"/>
  <c r="C19" i="2"/>
  <c r="K10" i="2"/>
  <c r="K13" i="2"/>
  <c r="K20" i="2"/>
  <c r="K12" i="2"/>
  <c r="K11" i="2"/>
  <c r="K7" i="2"/>
  <c r="K17" i="2"/>
  <c r="K21" i="2"/>
  <c r="K14" i="2"/>
  <c r="K26" i="2"/>
  <c r="J26" i="2" s="1"/>
  <c r="C13" i="2"/>
  <c r="C11" i="2"/>
  <c r="C21" i="2"/>
  <c r="C7" i="2"/>
  <c r="C15" i="2"/>
  <c r="C16" i="2"/>
  <c r="K24" i="2"/>
  <c r="J24" i="2" s="1"/>
  <c r="K8" i="2"/>
  <c r="C10" i="2"/>
  <c r="K16" i="2"/>
  <c r="C18" i="2"/>
  <c r="J21" i="2"/>
  <c r="J10" i="2"/>
  <c r="J18" i="2"/>
  <c r="C12" i="2"/>
  <c r="K18" i="2"/>
  <c r="K25" i="2"/>
  <c r="J25" i="2" s="1"/>
  <c r="C9" i="2"/>
  <c r="K15" i="2"/>
  <c r="J13" i="2" s="1"/>
  <c r="C17" i="2"/>
  <c r="C14" i="2"/>
  <c r="J17" i="2"/>
  <c r="K23" i="2"/>
  <c r="J23" i="2" s="1"/>
  <c r="K9" i="2"/>
  <c r="J7" i="2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村岡 政美</author>
    <author>muraka</author>
    <author>村岡政美</author>
  </authors>
  <commentList>
    <comment ref="C2" authorId="0" shapeId="0" xr:uid="{FF7B4980-7818-4996-8ACC-3162C3ADA9E0}">
      <text>
        <r>
          <rPr>
            <sz val="9"/>
            <color indexed="81"/>
            <rFont val="ＭＳ Ｐゴシック"/>
            <family val="3"/>
            <charset val="128"/>
          </rPr>
          <t>■この項目（時間・日・週）の意味
計画工数の表示をする際に、入力された値を
何分の１にするかを決める
■セットされる値
＜入力単位＝時間の時＞
　時間・日・週＝時間の時　1
　〃　　　　　　＝日の時　8
　〃　　　　　　＝週の時　週時間
　〃　　　　　　＝月の時　月時間
＜入力単位＝週の時＞
　時間・日・週＝時間の時　0
　〃　　　　　　＝日の時　0
　〃　　　　　　＝週の時　1
　〃　　　　　　＝月の時　4</t>
        </r>
      </text>
    </comment>
    <comment ref="C3" authorId="1" shapeId="0" xr:uid="{062F63CF-B4D7-4622-9720-9D937BB13B86}">
      <text>
        <r>
          <rPr>
            <sz val="9"/>
            <color indexed="81"/>
            <rFont val="ＭＳ Ｐゴシック"/>
            <family val="3"/>
            <charset val="128"/>
          </rPr>
          <t>■この項目（分類集計単位）の意味
分類集計の表示をする際に、計画工数の集計値を何分の１にするかを決める
■セットされる値
分類集計単位＝人週のとき
　計画工数＝時間→週時間
　計画工数＝日→5
　計画工数＝週→1
　計画工数＝月→0.25
分類集計単位＝人月のとき
　計画工数＝時間→月時間
　計画工数＝日→20
　計画工数＝週→4
　計画工数＝月→1</t>
        </r>
      </text>
    </comment>
    <comment ref="B22" authorId="2" shapeId="0" xr:uid="{EC2ACC60-6B03-43BA-803D-0DBF1A7A651E}">
      <text>
        <r>
          <rPr>
            <b/>
            <sz val="9"/>
            <color indexed="81"/>
            <rFont val="MS P ゴシック"/>
            <family val="3"/>
            <charset val="128"/>
          </rPr>
          <t>「1」固定値</t>
        </r>
      </text>
    </comment>
  </commentList>
</comments>
</file>

<file path=xl/sharedStrings.xml><?xml version="1.0" encoding="utf-8"?>
<sst xmlns="http://schemas.openxmlformats.org/spreadsheetml/2006/main" count="16" uniqueCount="16">
  <si>
    <t>非表示エリア</t>
    <rPh sb="0" eb="3">
      <t>ヒヒョウジ</t>
    </rPh>
    <phoneticPr fontId="3"/>
  </si>
  <si>
    <t>（入力単位：人週）</t>
  </si>
  <si>
    <t>作業分類／作業名</t>
    <rPh sb="0" eb="2">
      <t>サギョウ</t>
    </rPh>
    <rPh sb="2" eb="4">
      <t>ブンルイ</t>
    </rPh>
    <rPh sb="5" eb="7">
      <t>サギョウ</t>
    </rPh>
    <rPh sb="7" eb="8">
      <t>メイ</t>
    </rPh>
    <phoneticPr fontId="3"/>
  </si>
  <si>
    <t>分類
集計</t>
    <rPh sb="0" eb="2">
      <t>ブンルイ</t>
    </rPh>
    <rPh sb="3" eb="5">
      <t>シュウケイ</t>
    </rPh>
    <phoneticPr fontId="3"/>
  </si>
  <si>
    <t>計画
工数</t>
    <rPh sb="0" eb="2">
      <t>ケイカク</t>
    </rPh>
    <rPh sb="3" eb="5">
      <t>コウスウ</t>
    </rPh>
    <phoneticPr fontId="3"/>
  </si>
  <si>
    <r>
      <t>要員</t>
    </r>
    <r>
      <rPr>
        <sz val="9"/>
        <color indexed="9"/>
        <rFont val="ＭＳ Ｐゴシック"/>
        <family val="3"/>
        <charset val="128"/>
      </rPr>
      <t xml:space="preserve">
(個人・Gr)</t>
    </r>
    <rPh sb="0" eb="2">
      <t>ヨウイン</t>
    </rPh>
    <rPh sb="4" eb="6">
      <t>コジン</t>
    </rPh>
    <phoneticPr fontId="3"/>
  </si>
  <si>
    <t>年</t>
    <rPh sb="0" eb="1">
      <t>ネン</t>
    </rPh>
    <phoneticPr fontId="3"/>
  </si>
  <si>
    <t>備考
（ 計画根拠等 ）</t>
    <rPh sb="0" eb="2">
      <t>ビコウ</t>
    </rPh>
    <rPh sb="5" eb="7">
      <t>ケイカク</t>
    </rPh>
    <rPh sb="7" eb="9">
      <t>コンキョ</t>
    </rPh>
    <rPh sb="9" eb="10">
      <t>ナド</t>
    </rPh>
    <phoneticPr fontId="3"/>
  </si>
  <si>
    <t>月</t>
    <rPh sb="0" eb="1">
      <t>ゲツ</t>
    </rPh>
    <phoneticPr fontId="3"/>
  </si>
  <si>
    <t>罫線制御</t>
    <rPh sb="0" eb="2">
      <t>ケイセン</t>
    </rPh>
    <rPh sb="2" eb="4">
      <t>セイギョ</t>
    </rPh>
    <phoneticPr fontId="3"/>
  </si>
  <si>
    <t>集計制御</t>
    <rPh sb="0" eb="2">
      <t>シュウケイ</t>
    </rPh>
    <rPh sb="2" eb="4">
      <t>セイギョ</t>
    </rPh>
    <phoneticPr fontId="3"/>
  </si>
  <si>
    <t>週初</t>
    <rPh sb="0" eb="1">
      <t>シュウ</t>
    </rPh>
    <rPh sb="1" eb="2">
      <t>ハジ</t>
    </rPh>
    <phoneticPr fontId="7"/>
  </si>
  <si>
    <t>（人月）</t>
  </si>
  <si>
    <t>要員別集計：</t>
    <phoneticPr fontId="3"/>
  </si>
  <si>
    <t>■工数投入計画表　（　　　　　　 ）</t>
    <rPh sb="1" eb="3">
      <t>コウスウ</t>
    </rPh>
    <rPh sb="3" eb="5">
      <t>トウニュウ</t>
    </rPh>
    <rPh sb="5" eb="7">
      <t>ケイカク</t>
    </rPh>
    <rPh sb="7" eb="8">
      <t>ヒョウ</t>
    </rPh>
    <phoneticPr fontId="3"/>
  </si>
  <si>
    <t>(人月)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</si>
</sst>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76" formatCode="0.0_ "/>
    <numFmt numFmtId="177" formatCode="d"/>
    <numFmt numFmtId="178" formatCode="0.0"/>
  </numFmts>
  <fonts count="14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1"/>
      <color indexed="9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color indexed="9"/>
      <name val="ＭＳ Ｐゴシック"/>
      <family val="3"/>
      <charset val="128"/>
    </font>
    <font>
      <sz val="11"/>
      <name val="明朝"/>
      <family val="1"/>
      <charset val="128"/>
    </font>
    <font>
      <b/>
      <sz val="9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indexed="81"/>
      <name val="ＭＳ Ｐゴシック"/>
      <family val="3"/>
      <charset val="128"/>
    </font>
    <font>
      <sz val="10"/>
      <name val="HGP創英角ｺﾞｼｯｸUB"/>
      <family val="3"/>
      <charset val="128"/>
    </font>
    <font>
      <b/>
      <sz val="9"/>
      <color indexed="81"/>
      <name val="MS P ゴシック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10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rgb="FFCCFFCC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9"/>
      </right>
      <top style="thin">
        <color indexed="64"/>
      </top>
      <bottom/>
      <diagonal/>
    </border>
    <border>
      <left style="thin">
        <color indexed="9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9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9"/>
      </right>
      <top/>
      <bottom/>
      <diagonal/>
    </border>
    <border>
      <left style="thin">
        <color indexed="9"/>
      </left>
      <right style="thin">
        <color indexed="9"/>
      </right>
      <top/>
      <bottom/>
      <diagonal/>
    </border>
    <border>
      <left style="thin">
        <color indexed="9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9"/>
      </top>
      <bottom style="thin">
        <color indexed="9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9"/>
      </right>
      <top/>
      <bottom style="thin">
        <color indexed="64"/>
      </bottom>
      <diagonal/>
    </border>
    <border>
      <left style="thin">
        <color indexed="9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105">
    <xf numFmtId="0" fontId="0" fillId="0" borderId="0" xfId="0"/>
    <xf numFmtId="0" fontId="2" fillId="2" borderId="0" xfId="0" applyFont="1" applyFill="1" applyAlignment="1">
      <alignment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176" fontId="1" fillId="0" borderId="0" xfId="0" applyNumberFormat="1" applyFont="1" applyAlignment="1">
      <alignment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5" fillId="0" borderId="0" xfId="0" applyFont="1" applyAlignment="1">
      <alignment horizontal="right" vertical="top"/>
    </xf>
    <xf numFmtId="0" fontId="1" fillId="0" borderId="0" xfId="0" applyFont="1"/>
    <xf numFmtId="0" fontId="2" fillId="3" borderId="6" xfId="0" applyFont="1" applyFill="1" applyBorder="1" applyAlignment="1">
      <alignment horizontal="center"/>
    </xf>
    <xf numFmtId="0" fontId="0" fillId="3" borderId="0" xfId="0" applyFill="1"/>
    <xf numFmtId="0" fontId="2" fillId="3" borderId="13" xfId="0" applyFont="1" applyFill="1" applyBorder="1" applyAlignment="1">
      <alignment horizontal="center"/>
    </xf>
    <xf numFmtId="0" fontId="1" fillId="0" borderId="17" xfId="0" applyFont="1" applyBorder="1" applyAlignment="1">
      <alignment horizontal="right" vertical="center"/>
    </xf>
    <xf numFmtId="0" fontId="6" fillId="3" borderId="13" xfId="0" applyFont="1" applyFill="1" applyBorder="1" applyAlignment="1">
      <alignment horizontal="center"/>
    </xf>
    <xf numFmtId="176" fontId="5" fillId="4" borderId="21" xfId="0" applyNumberFormat="1" applyFont="1" applyFill="1" applyBorder="1" applyAlignment="1">
      <alignment horizontal="center" vertical="center" wrapText="1"/>
    </xf>
    <xf numFmtId="0" fontId="5" fillId="5" borderId="15" xfId="0" applyFont="1" applyFill="1" applyBorder="1"/>
    <xf numFmtId="0" fontId="4" fillId="0" borderId="0" xfId="0" applyFont="1"/>
    <xf numFmtId="0" fontId="4" fillId="0" borderId="24" xfId="0" applyFont="1" applyBorder="1"/>
    <xf numFmtId="176" fontId="1" fillId="0" borderId="0" xfId="0" applyNumberFormat="1" applyFont="1"/>
    <xf numFmtId="0" fontId="1" fillId="0" borderId="0" xfId="0" applyFont="1" applyAlignment="1">
      <alignment horizontal="center"/>
    </xf>
    <xf numFmtId="0" fontId="5" fillId="0" borderId="0" xfId="0" applyFont="1"/>
    <xf numFmtId="0" fontId="5" fillId="0" borderId="24" xfId="0" applyFont="1" applyBorder="1"/>
    <xf numFmtId="0" fontId="1" fillId="4" borderId="0" xfId="0" applyFont="1" applyFill="1"/>
    <xf numFmtId="176" fontId="5" fillId="0" borderId="27" xfId="0" applyNumberFormat="1" applyFont="1" applyBorder="1"/>
    <xf numFmtId="176" fontId="5" fillId="0" borderId="28" xfId="0" applyNumberFormat="1" applyFont="1" applyBorder="1"/>
    <xf numFmtId="0" fontId="1" fillId="0" borderId="30" xfId="0" applyFont="1" applyBorder="1"/>
    <xf numFmtId="0" fontId="9" fillId="0" borderId="31" xfId="0" applyFont="1" applyBorder="1"/>
    <xf numFmtId="0" fontId="5" fillId="0" borderId="17" xfId="0" applyFont="1" applyBorder="1"/>
    <xf numFmtId="0" fontId="8" fillId="0" borderId="0" xfId="0" applyFont="1"/>
    <xf numFmtId="0" fontId="5" fillId="0" borderId="9" xfId="0" applyFont="1" applyBorder="1"/>
    <xf numFmtId="0" fontId="8" fillId="3" borderId="2" xfId="0" applyFont="1" applyFill="1" applyBorder="1"/>
    <xf numFmtId="0" fontId="5" fillId="3" borderId="2" xfId="0" applyFont="1" applyFill="1" applyBorder="1"/>
    <xf numFmtId="176" fontId="5" fillId="3" borderId="2" xfId="0" applyNumberFormat="1" applyFont="1" applyFill="1" applyBorder="1"/>
    <xf numFmtId="0" fontId="5" fillId="3" borderId="2" xfId="0" applyFont="1" applyFill="1" applyBorder="1" applyAlignment="1">
      <alignment horizontal="center"/>
    </xf>
    <xf numFmtId="0" fontId="1" fillId="3" borderId="2" xfId="0" applyFont="1" applyFill="1" applyBorder="1"/>
    <xf numFmtId="0" fontId="5" fillId="0" borderId="23" xfId="0" applyFont="1" applyBorder="1"/>
    <xf numFmtId="0" fontId="5" fillId="0" borderId="0" xfId="0" applyFont="1" applyAlignment="1">
      <alignment horizontal="right"/>
    </xf>
    <xf numFmtId="176" fontId="5" fillId="4" borderId="33" xfId="0" applyNumberFormat="1" applyFont="1" applyFill="1" applyBorder="1"/>
    <xf numFmtId="176" fontId="5" fillId="5" borderId="33" xfId="0" applyNumberFormat="1" applyFont="1" applyFill="1" applyBorder="1"/>
    <xf numFmtId="0" fontId="9" fillId="5" borderId="7" xfId="0" applyFont="1" applyFill="1" applyBorder="1"/>
    <xf numFmtId="0" fontId="9" fillId="5" borderId="14" xfId="0" applyFont="1" applyFill="1" applyBorder="1"/>
    <xf numFmtId="0" fontId="9" fillId="5" borderId="16" xfId="0" applyFont="1" applyFill="1" applyBorder="1"/>
    <xf numFmtId="0" fontId="5" fillId="0" borderId="18" xfId="0" applyFont="1" applyBorder="1"/>
    <xf numFmtId="0" fontId="5" fillId="0" borderId="19" xfId="0" applyFont="1" applyBorder="1"/>
    <xf numFmtId="176" fontId="1" fillId="3" borderId="0" xfId="0" applyNumberFormat="1" applyFont="1" applyFill="1"/>
    <xf numFmtId="176" fontId="1" fillId="3" borderId="1" xfId="0" applyNumberFormat="1" applyFont="1" applyFill="1" applyBorder="1"/>
    <xf numFmtId="0" fontId="1" fillId="3" borderId="2" xfId="0" applyFont="1" applyFill="1" applyBorder="1" applyAlignment="1">
      <alignment horizontal="center"/>
    </xf>
    <xf numFmtId="49" fontId="10" fillId="0" borderId="0" xfId="1" applyNumberFormat="1" applyFont="1">
      <alignment vertical="center"/>
    </xf>
    <xf numFmtId="0" fontId="8" fillId="0" borderId="9" xfId="0" applyFont="1" applyFill="1" applyBorder="1"/>
    <xf numFmtId="0" fontId="8" fillId="0" borderId="0" xfId="0" applyFont="1" applyFill="1"/>
    <xf numFmtId="0" fontId="5" fillId="0" borderId="25" xfId="0" applyFont="1" applyFill="1" applyBorder="1"/>
    <xf numFmtId="0" fontId="5" fillId="0" borderId="26" xfId="0" applyFont="1" applyFill="1" applyBorder="1"/>
    <xf numFmtId="0" fontId="5" fillId="0" borderId="29" xfId="0" applyFont="1" applyFill="1" applyBorder="1" applyAlignment="1">
      <alignment horizontal="center"/>
    </xf>
    <xf numFmtId="0" fontId="5" fillId="0" borderId="33" xfId="0" applyFont="1" applyFill="1" applyBorder="1" applyAlignment="1">
      <alignment horizontal="center"/>
    </xf>
    <xf numFmtId="0" fontId="5" fillId="0" borderId="0" xfId="0" applyFont="1" applyFill="1" applyAlignment="1">
      <alignment horizontal="center"/>
    </xf>
    <xf numFmtId="0" fontId="5" fillId="0" borderId="0" xfId="0" applyFont="1" applyFill="1"/>
    <xf numFmtId="0" fontId="5" fillId="0" borderId="17" xfId="0" applyFont="1" applyFill="1" applyBorder="1"/>
    <xf numFmtId="0" fontId="5" fillId="0" borderId="9" xfId="0" applyFont="1" applyFill="1" applyBorder="1"/>
    <xf numFmtId="178" fontId="5" fillId="0" borderId="0" xfId="0" applyNumberFormat="1" applyFont="1" applyFill="1"/>
    <xf numFmtId="0" fontId="6" fillId="3" borderId="11" xfId="0" applyFont="1" applyFill="1" applyBorder="1" applyAlignment="1">
      <alignment horizontal="center" vertical="center" wrapText="1"/>
    </xf>
    <xf numFmtId="0" fontId="0" fillId="3" borderId="34" xfId="0" applyFill="1" applyBorder="1"/>
    <xf numFmtId="0" fontId="0" fillId="3" borderId="32" xfId="0" applyFill="1" applyBorder="1"/>
    <xf numFmtId="0" fontId="0" fillId="3" borderId="25" xfId="0" applyFill="1" applyBorder="1"/>
    <xf numFmtId="0" fontId="9" fillId="3" borderId="35" xfId="0" applyFont="1" applyFill="1" applyBorder="1"/>
    <xf numFmtId="0" fontId="9" fillId="3" borderId="36" xfId="0" applyFont="1" applyFill="1" applyBorder="1"/>
    <xf numFmtId="0" fontId="9" fillId="3" borderId="37" xfId="0" applyFont="1" applyFill="1" applyBorder="1"/>
    <xf numFmtId="177" fontId="9" fillId="0" borderId="14" xfId="0" applyNumberFormat="1" applyFont="1" applyFill="1" applyBorder="1" applyAlignment="1">
      <alignment horizontal="left"/>
    </xf>
    <xf numFmtId="0" fontId="9" fillId="0" borderId="7" xfId="0" applyFont="1" applyFill="1" applyBorder="1"/>
    <xf numFmtId="0" fontId="9" fillId="0" borderId="14" xfId="0" applyFont="1" applyFill="1" applyBorder="1"/>
    <xf numFmtId="0" fontId="9" fillId="0" borderId="16" xfId="0" applyFont="1" applyFill="1" applyBorder="1"/>
    <xf numFmtId="0" fontId="1" fillId="6" borderId="2" xfId="0" applyFont="1" applyFill="1" applyBorder="1"/>
    <xf numFmtId="0" fontId="0" fillId="6" borderId="0" xfId="0" applyFill="1"/>
    <xf numFmtId="0" fontId="5" fillId="0" borderId="38" xfId="0" applyFont="1" applyBorder="1"/>
    <xf numFmtId="177" fontId="9" fillId="7" borderId="14" xfId="0" applyNumberFormat="1" applyFont="1" applyFill="1" applyBorder="1" applyAlignment="1">
      <alignment horizontal="left"/>
    </xf>
    <xf numFmtId="177" fontId="9" fillId="7" borderId="16" xfId="0" applyNumberFormat="1" applyFont="1" applyFill="1" applyBorder="1" applyAlignment="1">
      <alignment horizontal="left"/>
    </xf>
    <xf numFmtId="177" fontId="9" fillId="7" borderId="7" xfId="0" applyNumberFormat="1" applyFont="1" applyFill="1" applyBorder="1" applyAlignment="1">
      <alignment horizontal="left"/>
    </xf>
    <xf numFmtId="0" fontId="12" fillId="0" borderId="14" xfId="0" applyFont="1" applyBorder="1" applyAlignment="1">
      <alignment horizontal="left"/>
    </xf>
    <xf numFmtId="0" fontId="12" fillId="7" borderId="14" xfId="0" applyFont="1" applyFill="1" applyBorder="1" applyAlignment="1">
      <alignment horizontal="left"/>
    </xf>
    <xf numFmtId="0" fontId="1" fillId="6" borderId="0" xfId="0" applyFont="1" applyFill="1"/>
    <xf numFmtId="0" fontId="2" fillId="3" borderId="1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0" fontId="2" fillId="3" borderId="3" xfId="0" applyFont="1" applyFill="1" applyBorder="1" applyAlignment="1">
      <alignment horizontal="center" vertical="center"/>
    </xf>
    <xf numFmtId="0" fontId="2" fillId="3" borderId="9" xfId="0" applyFont="1" applyFill="1" applyBorder="1" applyAlignment="1">
      <alignment horizontal="center" vertical="center"/>
    </xf>
    <xf numFmtId="0" fontId="2" fillId="3" borderId="0" xfId="0" applyFont="1" applyFill="1" applyAlignment="1">
      <alignment horizontal="center" vertical="center"/>
    </xf>
    <xf numFmtId="0" fontId="2" fillId="3" borderId="10" xfId="0" applyFont="1" applyFill="1" applyBorder="1" applyAlignment="1">
      <alignment horizontal="center" vertical="center"/>
    </xf>
    <xf numFmtId="0" fontId="2" fillId="3" borderId="18" xfId="0" applyFont="1" applyFill="1" applyBorder="1" applyAlignment="1">
      <alignment horizontal="center" vertical="center"/>
    </xf>
    <xf numFmtId="0" fontId="2" fillId="3" borderId="19" xfId="0" applyFont="1" applyFill="1" applyBorder="1" applyAlignment="1">
      <alignment horizontal="center" vertical="center"/>
    </xf>
    <xf numFmtId="0" fontId="2" fillId="3" borderId="20" xfId="0" applyFont="1" applyFill="1" applyBorder="1" applyAlignment="1">
      <alignment horizontal="center" vertical="center"/>
    </xf>
    <xf numFmtId="176" fontId="5" fillId="4" borderId="4" xfId="0" applyNumberFormat="1" applyFont="1" applyFill="1" applyBorder="1" applyAlignment="1">
      <alignment horizontal="center" vertical="center" wrapText="1"/>
    </xf>
    <xf numFmtId="176" fontId="5" fillId="4" borderId="11" xfId="0" applyNumberFormat="1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11" xfId="0" applyFont="1" applyFill="1" applyBorder="1" applyAlignment="1">
      <alignment horizontal="center" vertical="center" wrapText="1"/>
    </xf>
    <xf numFmtId="0" fontId="2" fillId="3" borderId="5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0" fontId="2" fillId="3" borderId="22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/>
    </xf>
    <xf numFmtId="0" fontId="0" fillId="4" borderId="8" xfId="0" applyFill="1" applyBorder="1" applyAlignment="1">
      <alignment horizontal="center" vertical="center"/>
    </xf>
    <xf numFmtId="0" fontId="0" fillId="4" borderId="9" xfId="0" applyFill="1" applyBorder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4" borderId="19" xfId="0" applyFill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</cellXfs>
  <cellStyles count="2">
    <cellStyle name="標準" xfId="0" builtinId="0"/>
    <cellStyle name="標準 2" xfId="1" xr:uid="{CABDE0E5-646A-4608-9B47-5E78BFEBE90D}"/>
  </cellStyles>
  <dxfs count="126"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border>
        <left style="thin">
          <color auto="1"/>
        </left>
      </border>
    </dxf>
    <dxf>
      <fill>
        <patternFill>
          <bgColor rgb="FFFF0000"/>
        </patternFill>
      </fill>
    </dxf>
    <dxf>
      <fill>
        <patternFill>
          <bgColor rgb="FFFF0000"/>
        </patternFill>
      </fill>
      <border>
        <left style="thin">
          <color auto="1"/>
        </left>
      </border>
    </dxf>
    <dxf>
      <fill>
        <patternFill>
          <bgColor theme="9" tint="0.59996337778862885"/>
        </patternFill>
      </fill>
    </dxf>
    <dxf>
      <fill>
        <patternFill>
          <bgColor theme="9" tint="0.59996337778862885"/>
        </patternFill>
      </fill>
      <border>
        <left style="thin">
          <color auto="1"/>
        </left>
      </border>
    </dxf>
    <dxf>
      <fill>
        <patternFill>
          <bgColor rgb="FFFFFF00"/>
        </patternFill>
      </fill>
    </dxf>
    <dxf>
      <fill>
        <patternFill>
          <bgColor rgb="FFFFFF00"/>
        </patternFill>
      </fill>
      <border>
        <left style="thin">
          <color auto="1"/>
        </left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top style="thin">
          <color auto="1"/>
        </top>
      </border>
    </dxf>
    <dxf>
      <border>
        <left style="thin">
          <color auto="1"/>
        </left>
        <top style="thin">
          <color auto="1"/>
        </top>
      </border>
    </dxf>
    <dxf>
      <fill>
        <patternFill>
          <bgColor indexed="44"/>
        </patternFill>
      </fill>
      <border>
        <left/>
        <right/>
        <top style="thin">
          <color indexed="64"/>
        </top>
        <bottom/>
      </border>
    </dxf>
    <dxf>
      <fill>
        <patternFill>
          <bgColor indexed="44"/>
        </patternFill>
      </fill>
      <border>
        <left style="thin">
          <color indexed="64"/>
        </left>
        <right/>
        <top style="thin">
          <color indexed="64"/>
        </top>
        <bottom/>
      </border>
    </dxf>
    <dxf>
      <border>
        <left style="thin">
          <color auto="1"/>
        </left>
        <vertical/>
        <horizontal/>
      </border>
    </dxf>
    <dxf>
      <border>
        <left style="thin">
          <color auto="1"/>
        </left>
        <vertical/>
        <horizontal/>
      </border>
    </dxf>
    <dxf>
      <border>
        <top style="thin">
          <color auto="1"/>
        </top>
      </border>
    </dxf>
    <dxf>
      <border>
        <left style="thin">
          <color auto="1"/>
        </left>
        <top style="thin">
          <color auto="1"/>
        </top>
      </border>
    </dxf>
    <dxf>
      <fill>
        <patternFill>
          <bgColor indexed="44"/>
        </patternFill>
      </fill>
      <border>
        <left/>
        <right/>
        <top style="thin">
          <color indexed="64"/>
        </top>
        <bottom/>
      </border>
    </dxf>
    <dxf>
      <fill>
        <patternFill>
          <bgColor indexed="44"/>
        </patternFill>
      </fill>
      <border>
        <left style="thin">
          <color indexed="64"/>
        </left>
        <right/>
        <top style="thin">
          <color indexed="64"/>
        </top>
        <bottom/>
      </border>
    </dxf>
    <dxf>
      <fill>
        <patternFill>
          <bgColor indexed="42"/>
        </patternFill>
      </fill>
    </dxf>
    <dxf>
      <fill>
        <patternFill>
          <bgColor indexed="43"/>
        </patternFill>
      </fill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</border>
    </dxf>
    <dxf>
      <fill>
        <patternFill patternType="none">
          <bgColor indexed="65"/>
        </patternFill>
      </fill>
      <border>
        <left/>
        <top style="thin">
          <color indexed="64"/>
        </top>
      </border>
    </dxf>
    <dxf>
      <fill>
        <patternFill>
          <bgColor indexed="43"/>
        </patternFill>
      </fill>
    </dxf>
    <dxf>
      <fill>
        <patternFill>
          <bgColor indexed="42"/>
        </patternFill>
      </fill>
    </dxf>
    <dxf>
      <fill>
        <patternFill>
          <bgColor indexed="43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fill>
        <patternFill>
          <bgColor indexed="42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fill>
        <patternFill>
          <bgColor rgb="FFDDDDDD"/>
        </patternFill>
      </fill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/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  <dxf>
      <border>
        <left style="thin">
          <color indexed="64"/>
        </left>
      </border>
    </dxf>
    <dxf>
      <border>
        <top style="thin">
          <color indexed="64"/>
        </top>
      </border>
    </dxf>
    <dxf>
      <border>
        <left style="thin">
          <color indexed="64"/>
        </left>
        <top style="thin">
          <color indexed="64"/>
        </top>
      </border>
    </dxf>
  </dxfs>
  <tableStyles count="0" defaultTableStyle="TableStyleMedium2" defaultPivotStyle="PivotStyleLight16"/>
  <colors>
    <mruColors>
      <color rgb="FFCCFFCC"/>
      <color rgb="FF99FF99"/>
      <color rgb="FFCCFF66"/>
      <color rgb="FF99FF3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externalLink" Target="externalLinks/externalLink2.xml"/><Relationship Id="rId7" Type="http://schemas.openxmlformats.org/officeDocument/2006/relationships/styles" Target="styles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4.xml"/><Relationship Id="rId4" Type="http://schemas.openxmlformats.org/officeDocument/2006/relationships/externalLink" Target="externalLinks/externalLink3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Sol_file\&#12503;&#12525;&#12472;&#12455;&#12463;&#12488;\TEMP\&#65315;&#65359;&#65360;&#65369;&#21477;&#23450;&#32681;&#26360;\%20%20%20%20%20%20010205211105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shimadzugroup.sharepoint.com/sites/business_systems_management/ict/mectem/Shared%20Documents/02_&#12473;&#12465;&#12472;&#12517;&#12540;&#12523;&#12539;&#20307;&#21046;/20_&#35201;&#21729;&#35336;&#30011;/old/&#23798;&#27941;&#12513;&#12463;&#12486;&#12512;_&#24037;&#25968;&#35211;&#31309;&#12471;&#12540;&#12488;_v0.3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72.31.200.10\ifrs\Users\yoshiaki.shishikura\AppData\Local\Microsoft\Windows\Temporary%20Internet%20Files\Content.Outlook\LL0M09S1\EBS_&#35506;&#38988;&#31649;&#29702;&#34920;_v1%2001&#65288;&#25972;&#29702;&#20013;&#6528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LS-CHLE4F\muraka&#20849;&#26377;\Users\honzawa.sbs\AppData\Local\Temp\&#21463;&#27880;&#20986;&#33655;&#12450;&#12489;&#12458;&#12531;&#12503;&#12525;&#12464;&#12521;&#12512;&#19968;&#35239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      010205211105"/>
      <sheetName val="#REF"/>
      <sheetName val="PR"/>
    </sheetNames>
    <sheetDataSet>
      <sheetData sheetId="0" refreshError="1"/>
      <sheetData sheetId="1" refreshError="1"/>
      <sheetData sheetId="2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改訂"/>
      <sheetName val="要員計画v0.3"/>
      <sheetName val="要員計画v0.3_集計"/>
      <sheetName val="要員計画v0.2"/>
      <sheetName val="参考_要員計画 (民航)"/>
      <sheetName val="見積り"/>
      <sheetName val="リスク"/>
      <sheetName val="開発工数詳細"/>
      <sheetName val="マスタ"/>
      <sheetName val="QAチェックシート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>
        <row r="3">
          <cell r="A3" t="str">
            <v>SBS　</v>
          </cell>
        </row>
        <row r="4">
          <cell r="A4" t="str">
            <v>SBS管</v>
          </cell>
        </row>
        <row r="5">
          <cell r="A5" t="str">
            <v>SBS外注</v>
          </cell>
        </row>
        <row r="6">
          <cell r="A6" t="str">
            <v>NSSOL</v>
          </cell>
        </row>
        <row r="7">
          <cell r="A7" t="str">
            <v>製造推進</v>
          </cell>
        </row>
        <row r="8">
          <cell r="A8" t="str">
            <v>革新室</v>
          </cell>
        </row>
        <row r="9">
          <cell r="A9" t="str">
            <v>仕入</v>
          </cell>
        </row>
      </sheetData>
      <sheetData sheetId="9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（EBS領域）_TaskList（小林さん整理）"/>
      <sheetName val="（EBS領域）_TaskList（前田さん、田口さん整理）"/>
      <sheetName val="（EBS領域）_TaskList（宍倉）"/>
      <sheetName val="Data"/>
    </sheetNames>
    <sheetDataSet>
      <sheetData sheetId="0" refreshError="1"/>
      <sheetData sheetId="1" refreshError="1"/>
      <sheetData sheetId="2" refreshError="1"/>
      <sheetData sheetId="3">
        <row r="2">
          <cell r="A2" t="str">
            <v>プロジェクト推進</v>
          </cell>
        </row>
        <row r="3">
          <cell r="A3" t="str">
            <v>業務プロセス・ITシステム</v>
          </cell>
        </row>
        <row r="4">
          <cell r="A4" t="str">
            <v>制度_グループ会計基準書</v>
          </cell>
        </row>
        <row r="5">
          <cell r="A5" t="str">
            <v>決算期統一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記載ルール"/>
      <sheetName val="アドオン一覧"/>
      <sheetName val="メッセージ番号一覧"/>
      <sheetName val="マスタ"/>
    </sheetNames>
    <sheetDataSet>
      <sheetData sheetId="0"/>
      <sheetData sheetId="1"/>
      <sheetData sheetId="2"/>
      <sheetData sheetId="3">
        <row r="35">
          <cell r="C35" t="str">
            <v>ﾊﾞｯﾁPL/SQL</v>
          </cell>
        </row>
        <row r="36">
          <cell r="C36" t="str">
            <v>画面</v>
          </cell>
        </row>
        <row r="37">
          <cell r="C37" t="str">
            <v>view</v>
          </cell>
        </row>
        <row r="38">
          <cell r="C38" t="str">
            <v>帳票</v>
          </cell>
        </row>
        <row r="39">
          <cell r="C39" t="str">
            <v>XML Publisher</v>
          </cell>
        </row>
        <row r="40">
          <cell r="C40" t="str">
            <v>汎用エクスポート</v>
          </cell>
        </row>
        <row r="41">
          <cell r="C41" t="str">
            <v>汎用インポート</v>
          </cell>
        </row>
        <row r="42">
          <cell r="C42" t="str">
            <v>PL/SQL共通関数</v>
          </cell>
        </row>
        <row r="43">
          <cell r="C43" t="str">
            <v>DBトリガー</v>
          </cell>
        </row>
        <row r="44">
          <cell r="C44" t="str">
            <v>アドオンDB</v>
          </cell>
        </row>
        <row r="45">
          <cell r="C45" t="str">
            <v>その他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5D5BE9-DDE0-4467-81DE-BE9DF9EC036A}">
  <sheetPr>
    <outlinePr summaryBelow="0" summaryRight="0"/>
    <pageSetUpPr fitToPage="1"/>
  </sheetPr>
  <dimension ref="A1:AJ30"/>
  <sheetViews>
    <sheetView tabSelected="1" zoomScale="110" zoomScaleNormal="110" workbookViewId="0">
      <pane xSplit="14" ySplit="6" topLeftCell="O7" activePane="bottomRight" state="frozen"/>
      <selection activeCell="D1" sqref="D1"/>
      <selection pane="topRight" activeCell="S1" sqref="S1"/>
      <selection pane="bottomLeft" activeCell="D7" sqref="D7"/>
      <selection pane="bottomRight" activeCell="H15" sqref="H15"/>
    </sheetView>
  </sheetViews>
  <sheetFormatPr defaultRowHeight="13"/>
  <cols>
    <col min="1" max="1" width="7.08984375" style="8" hidden="1" customWidth="1"/>
    <col min="2" max="2" width="7.453125" style="8" hidden="1" customWidth="1"/>
    <col min="3" max="3" width="10.453125" style="8" hidden="1" customWidth="1"/>
    <col min="4" max="7" width="2.453125" style="16" customWidth="1"/>
    <col min="8" max="8" width="45.7265625" style="8" customWidth="1"/>
    <col min="9" max="9" width="4.08984375" style="8" customWidth="1"/>
    <col min="10" max="10" width="6.26953125" style="18" customWidth="1"/>
    <col min="11" max="11" width="6.26953125" style="8" customWidth="1"/>
    <col min="12" max="12" width="7.90625" style="19" customWidth="1"/>
    <col min="13" max="13" width="0.453125" style="8" customWidth="1"/>
    <col min="14" max="14" width="4.08984375" style="8" customWidth="1"/>
    <col min="15" max="15" width="3" style="8" customWidth="1"/>
    <col min="16" max="30" width="3.26953125" style="8" customWidth="1"/>
    <col min="31" max="31" width="0.6328125" customWidth="1"/>
    <col min="32" max="36" width="5.90625" customWidth="1"/>
  </cols>
  <sheetData>
    <row r="1" spans="1:36" s="6" customFormat="1" ht="16.5" customHeight="1">
      <c r="A1" s="1" t="s">
        <v>0</v>
      </c>
      <c r="B1" s="1"/>
      <c r="C1" s="1"/>
      <c r="D1" s="2" t="s">
        <v>14</v>
      </c>
      <c r="E1" s="2"/>
      <c r="F1" s="2"/>
      <c r="G1" s="2"/>
      <c r="H1" s="3"/>
      <c r="I1" s="3"/>
      <c r="J1" s="4"/>
      <c r="K1" s="3"/>
      <c r="L1" s="5"/>
      <c r="M1" s="3"/>
      <c r="N1" s="6" t="s">
        <v>1</v>
      </c>
      <c r="O1" s="3"/>
      <c r="P1" s="3"/>
      <c r="Q1" s="3"/>
      <c r="R1" s="3"/>
      <c r="S1" s="3"/>
      <c r="T1" s="3"/>
      <c r="U1" s="3"/>
      <c r="V1" s="3"/>
      <c r="W1" s="3"/>
      <c r="X1" s="3"/>
      <c r="Y1" s="3"/>
      <c r="Z1" s="3"/>
      <c r="AA1" s="3"/>
      <c r="AB1" s="3"/>
      <c r="AC1" s="3"/>
      <c r="AD1" s="3"/>
      <c r="AJ1" s="7"/>
    </row>
    <row r="2" spans="1:36" ht="11.25" customHeight="1">
      <c r="C2" s="8">
        <f>IF(入力単位="（入力単位：時間）",
    IF(計画工数表示単位="（時間）",1,
      IF(計画工数表示単位="（人日）",8,
        IF(計画工数表示単位="（人週）",人週時間,
      人月時間))),
    IF(計画工数表示単位="（人週）",1,
      IF(計画工数表示単位="（人月）",4,
    0)))</f>
        <v>4</v>
      </c>
      <c r="D2" s="79" t="s">
        <v>2</v>
      </c>
      <c r="E2" s="80"/>
      <c r="F2" s="80"/>
      <c r="G2" s="80"/>
      <c r="H2" s="80"/>
      <c r="I2" s="81"/>
      <c r="J2" s="88" t="s">
        <v>3</v>
      </c>
      <c r="K2" s="90" t="s">
        <v>4</v>
      </c>
      <c r="L2" s="92" t="s">
        <v>5</v>
      </c>
      <c r="N2" s="9" t="s">
        <v>6</v>
      </c>
      <c r="O2" s="76"/>
      <c r="P2" s="76"/>
      <c r="Q2" s="76"/>
      <c r="R2" s="76"/>
      <c r="S2" s="76"/>
      <c r="T2" s="76"/>
      <c r="U2" s="76"/>
      <c r="V2" s="76"/>
      <c r="W2" s="76"/>
      <c r="X2" s="76"/>
      <c r="Y2" s="76"/>
      <c r="Z2" s="76"/>
      <c r="AA2" s="76"/>
      <c r="AB2" s="76"/>
      <c r="AC2" s="76"/>
      <c r="AD2" s="76"/>
      <c r="AE2" s="10"/>
      <c r="AF2" s="95" t="s">
        <v>7</v>
      </c>
      <c r="AG2" s="96"/>
      <c r="AH2" s="97"/>
      <c r="AI2" s="97"/>
      <c r="AJ2" s="98"/>
    </row>
    <row r="3" spans="1:36" ht="11.25" customHeight="1">
      <c r="B3" s="8">
        <v>999</v>
      </c>
      <c r="C3" s="8">
        <f>IF(分類集計表示="(人週)",
     IF(計画工数表示単位="（時間）",人週時間,
       IF(計画工数表示単位="（人日）",5,
         IF(計画工数表示単位="（人週）",1,0.25))),
     IF(計画工数表示単位="（時間）",人月時間,
       IF(計画工数表示単位="（人日）",20,
         IF(計画工数表示単位="（人週）",4,1))))</f>
        <v>1</v>
      </c>
      <c r="D3" s="82"/>
      <c r="E3" s="83"/>
      <c r="F3" s="83"/>
      <c r="G3" s="83"/>
      <c r="H3" s="83"/>
      <c r="I3" s="84"/>
      <c r="J3" s="89"/>
      <c r="K3" s="91"/>
      <c r="L3" s="93"/>
      <c r="N3" s="11" t="s">
        <v>8</v>
      </c>
      <c r="O3" s="77">
        <f ca="1">MONTH(OFFSET(O3,1,0,1,1))</f>
        <v>1</v>
      </c>
      <c r="P3" s="77" t="str">
        <f t="shared" ref="P3:AD3" ca="1" si="0">IF(MONTH(OFFSET(P3,1,-1,1,1))&lt;&gt;MONTH(OFFSET(P3,1,0,1,1)),MONTH(OFFSET(P3,1,0,1,1)),"")</f>
        <v/>
      </c>
      <c r="Q3" s="77" t="str">
        <f t="shared" ca="1" si="0"/>
        <v/>
      </c>
      <c r="R3" s="77" t="str">
        <f t="shared" ca="1" si="0"/>
        <v/>
      </c>
      <c r="S3" s="77" t="str">
        <f t="shared" ca="1" si="0"/>
        <v/>
      </c>
      <c r="T3" s="77">
        <f t="shared" ca="1" si="0"/>
        <v>2</v>
      </c>
      <c r="U3" s="77" t="str">
        <f t="shared" ca="1" si="0"/>
        <v/>
      </c>
      <c r="V3" s="77" t="str">
        <f t="shared" ca="1" si="0"/>
        <v/>
      </c>
      <c r="W3" s="77" t="str">
        <f t="shared" ca="1" si="0"/>
        <v/>
      </c>
      <c r="X3" s="77">
        <f t="shared" ca="1" si="0"/>
        <v>3</v>
      </c>
      <c r="Y3" s="77" t="str">
        <f t="shared" ca="1" si="0"/>
        <v/>
      </c>
      <c r="Z3" s="77" t="str">
        <f t="shared" ca="1" si="0"/>
        <v/>
      </c>
      <c r="AA3" s="77" t="str">
        <f t="shared" ca="1" si="0"/>
        <v/>
      </c>
      <c r="AB3" s="77">
        <f t="shared" ca="1" si="0"/>
        <v>4</v>
      </c>
      <c r="AC3" s="77" t="str">
        <f t="shared" ca="1" si="0"/>
        <v/>
      </c>
      <c r="AD3" s="77" t="str">
        <f t="shared" ca="1" si="0"/>
        <v/>
      </c>
      <c r="AE3" s="10"/>
      <c r="AF3" s="99"/>
      <c r="AG3" s="100"/>
      <c r="AH3" s="100"/>
      <c r="AI3" s="100"/>
      <c r="AJ3" s="101"/>
    </row>
    <row r="4" spans="1:36" ht="11.25" customHeight="1">
      <c r="A4" s="8" t="s">
        <v>9</v>
      </c>
      <c r="B4" s="8" t="s">
        <v>10</v>
      </c>
      <c r="C4" s="12">
        <v>40</v>
      </c>
      <c r="D4" s="82"/>
      <c r="E4" s="83"/>
      <c r="F4" s="83"/>
      <c r="G4" s="83"/>
      <c r="H4" s="83"/>
      <c r="I4" s="84"/>
      <c r="J4" s="89"/>
      <c r="K4" s="91"/>
      <c r="L4" s="93"/>
      <c r="N4" s="13" t="s">
        <v>11</v>
      </c>
      <c r="O4" s="66">
        <v>44197</v>
      </c>
      <c r="P4" s="73">
        <f ca="1">OFFSET(P4,0,-1,1,1)+7</f>
        <v>44204</v>
      </c>
      <c r="Q4" s="74">
        <f t="shared" ref="Q4:AD4" ca="1" si="1">OFFSET(Q4,0,-1,1,1)+7</f>
        <v>44211</v>
      </c>
      <c r="R4" s="75">
        <f t="shared" ca="1" si="1"/>
        <v>44218</v>
      </c>
      <c r="S4" s="75">
        <f t="shared" ca="1" si="1"/>
        <v>44225</v>
      </c>
      <c r="T4" s="73">
        <f t="shared" ca="1" si="1"/>
        <v>44232</v>
      </c>
      <c r="U4" s="74">
        <f t="shared" ca="1" si="1"/>
        <v>44239</v>
      </c>
      <c r="V4" s="74">
        <f t="shared" ca="1" si="1"/>
        <v>44246</v>
      </c>
      <c r="W4" s="74">
        <f t="shared" ca="1" si="1"/>
        <v>44253</v>
      </c>
      <c r="X4" s="74">
        <f t="shared" ca="1" si="1"/>
        <v>44260</v>
      </c>
      <c r="Y4" s="74">
        <f t="shared" ca="1" si="1"/>
        <v>44267</v>
      </c>
      <c r="Z4" s="74">
        <f t="shared" ca="1" si="1"/>
        <v>44274</v>
      </c>
      <c r="AA4" s="74">
        <f t="shared" ca="1" si="1"/>
        <v>44281</v>
      </c>
      <c r="AB4" s="74">
        <f t="shared" ca="1" si="1"/>
        <v>44288</v>
      </c>
      <c r="AC4" s="74">
        <f t="shared" ca="1" si="1"/>
        <v>44295</v>
      </c>
      <c r="AD4" s="74">
        <f t="shared" ca="1" si="1"/>
        <v>44302</v>
      </c>
      <c r="AE4" s="10"/>
      <c r="AF4" s="99"/>
      <c r="AG4" s="100"/>
      <c r="AH4" s="100"/>
      <c r="AI4" s="100"/>
      <c r="AJ4" s="101"/>
    </row>
    <row r="5" spans="1:36" ht="11.25" customHeight="1">
      <c r="C5" s="8">
        <v>160</v>
      </c>
      <c r="D5" s="85"/>
      <c r="E5" s="86"/>
      <c r="F5" s="86"/>
      <c r="G5" s="86"/>
      <c r="H5" s="86"/>
      <c r="I5" s="87"/>
      <c r="J5" s="14" t="s">
        <v>15</v>
      </c>
      <c r="K5" s="59" t="s">
        <v>12</v>
      </c>
      <c r="L5" s="94"/>
      <c r="N5" s="15" t="str">
        <f>IF(SUM(N6:N22)=0,"集計",SUM(N6:N22))</f>
        <v>集計</v>
      </c>
      <c r="O5" s="40">
        <f t="shared" ref="O5:AD5" si="2">SUM(O6:O22)</f>
        <v>0</v>
      </c>
      <c r="P5" s="40">
        <f t="shared" si="2"/>
        <v>0</v>
      </c>
      <c r="Q5" s="41">
        <f t="shared" si="2"/>
        <v>0</v>
      </c>
      <c r="R5" s="39">
        <f t="shared" si="2"/>
        <v>0</v>
      </c>
      <c r="S5" s="39">
        <f t="shared" si="2"/>
        <v>0</v>
      </c>
      <c r="T5" s="40">
        <f t="shared" si="2"/>
        <v>0</v>
      </c>
      <c r="U5" s="41">
        <f t="shared" si="2"/>
        <v>0</v>
      </c>
      <c r="V5" s="41">
        <f t="shared" si="2"/>
        <v>0</v>
      </c>
      <c r="W5" s="41">
        <f t="shared" si="2"/>
        <v>0</v>
      </c>
      <c r="X5" s="41">
        <f t="shared" si="2"/>
        <v>0</v>
      </c>
      <c r="Y5" s="41">
        <f t="shared" si="2"/>
        <v>0</v>
      </c>
      <c r="Z5" s="41">
        <f t="shared" si="2"/>
        <v>0</v>
      </c>
      <c r="AA5" s="41">
        <f t="shared" si="2"/>
        <v>0</v>
      </c>
      <c r="AB5" s="41">
        <f t="shared" si="2"/>
        <v>0</v>
      </c>
      <c r="AC5" s="41">
        <f t="shared" si="2"/>
        <v>0</v>
      </c>
      <c r="AD5" s="41">
        <f t="shared" si="2"/>
        <v>0</v>
      </c>
      <c r="AE5" s="10"/>
      <c r="AF5" s="102"/>
      <c r="AG5" s="103"/>
      <c r="AH5" s="103"/>
      <c r="AI5" s="103"/>
      <c r="AJ5" s="104"/>
    </row>
    <row r="6" spans="1:36" ht="9.75" customHeight="1">
      <c r="G6" s="17"/>
      <c r="N6" s="20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10"/>
    </row>
    <row r="7" spans="1:36">
      <c r="A7" s="22">
        <f t="shared" ref="A7:A21" ca="1" si="3">IF(D7&lt;&gt;"",
   1000,
   IF(E7&lt;&gt;"",
     1100,
     IF(F7&lt;&gt;"",
       INT(OFFSET(A7,-1,0,1,1)/100)*100+10,
       IF(G7&lt;&gt;"",
         INT(OFFSET(A7,-1,0,1,1)/10)*10+1,
         INT(OFFSET(A7,-1,0,1,1))+0.1
         )
       )
     )
   )</f>
        <v>0.1</v>
      </c>
      <c r="B7" s="22" t="str">
        <f t="shared" ref="B7:B21" si="4">IF(D7&lt;&gt;"",1,
IF(E7&lt;&gt;"",2,
IF(F7&lt;&gt;"",3,
IF(G7&lt;&gt;"",4,""))))</f>
        <v/>
      </c>
      <c r="C7" s="22">
        <f t="shared" ref="C7" ca="1" si="5">MIN(IF(B7&gt;=1,IF(ISERROR(MATCH(1,OFFSET(B7,1,0,max行,1),0)),max行,MATCH(1,OFFSET(B7,1,0,max行,1),0)),max行),
IF(B7&gt;=2,IF(ISERROR(MATCH(2,OFFSET(B7,1,0,max行,1),0)),max行,MATCH(2,OFFSET(B7,1,0,max行,1),0)),max行),
IF(B7&gt;=3,IF(ISERROR(MATCH(3,OFFSET(B7,1,0,max行,1),0)),max行,MATCH(3,OFFSET(B7,1,0,max行,1),0)),max行),
IF(B7&gt;=4,IF(ISERROR(MATCH(4,OFFSET(B7,1,0,max行,1),0)),max行,MATCH(4,OFFSET(B7,1,0,max行,1),0)),max行))</f>
        <v>15</v>
      </c>
      <c r="D7" s="48"/>
      <c r="E7" s="49"/>
      <c r="F7" s="49"/>
      <c r="G7" s="49"/>
      <c r="H7" s="50"/>
      <c r="I7" s="51"/>
      <c r="J7" s="23" t="str">
        <f t="shared" ref="J7:J22" ca="1" si="6">IF(B7="","",ROUND(SUM(OFFSET(K7,0,0,C7,1))/分類集計単位,1))</f>
        <v/>
      </c>
      <c r="K7" s="24">
        <f t="shared" ref="K7:K21" si="7">IF(B7&lt;&gt;"","",SUM(M7:AE7)/時間・日・週)</f>
        <v>0</v>
      </c>
      <c r="L7" s="52"/>
      <c r="M7" s="25"/>
      <c r="N7" s="26"/>
      <c r="O7" s="26"/>
      <c r="P7" s="26"/>
      <c r="Q7" s="26"/>
      <c r="R7" s="26"/>
      <c r="S7" s="26"/>
      <c r="T7" s="26"/>
      <c r="U7" s="26"/>
      <c r="V7" s="26"/>
      <c r="W7" s="26"/>
      <c r="X7" s="26"/>
      <c r="Y7" s="26"/>
      <c r="Z7" s="26"/>
      <c r="AA7" s="26"/>
      <c r="AB7" s="26"/>
      <c r="AC7" s="26"/>
      <c r="AD7" s="26"/>
      <c r="AE7" s="60"/>
      <c r="AF7" s="54"/>
      <c r="AG7" s="54"/>
      <c r="AH7" s="54"/>
      <c r="AI7" s="55"/>
      <c r="AJ7" s="56"/>
    </row>
    <row r="8" spans="1:36">
      <c r="A8" s="22">
        <f t="shared" ca="1" si="3"/>
        <v>0.1</v>
      </c>
      <c r="B8" s="22" t="str">
        <f t="shared" si="4"/>
        <v/>
      </c>
      <c r="C8" s="22">
        <f ca="1">MIN(IF(B8&gt;=1,IF(ISERROR(MATCH(1,OFFSET(B8,1,0,max行,1),0)),max行,MATCH(1,OFFSET(B8,1,0,max行,1),0)),max行),
IF(B8&gt;=2,IF(ISERROR(MATCH(2,OFFSET(B8,1,0,max行,1),0)),max行,MATCH(2,OFFSET(B8,1,0,max行,1),0)),max行),
IF(B8&gt;=3,IF(ISERROR(MATCH(3,OFFSET(B8,1,0,max行,1),0)),max行,MATCH(3,OFFSET(B8,1,0,max行,1),0)),max行),
IF(B8&gt;=4,IF(ISERROR(MATCH(4,OFFSET(B8,1,0,max行,1),0)),max行,MATCH(4,OFFSET(B8,1,0,max行,1),0)),max行))</f>
        <v>14</v>
      </c>
      <c r="D8" s="48"/>
      <c r="E8" s="49"/>
      <c r="F8" s="49"/>
      <c r="G8" s="49"/>
      <c r="H8" s="50"/>
      <c r="I8" s="51"/>
      <c r="J8" s="23" t="str">
        <f t="shared" ca="1" si="6"/>
        <v/>
      </c>
      <c r="K8" s="24">
        <f t="shared" si="7"/>
        <v>0</v>
      </c>
      <c r="L8" s="52"/>
      <c r="M8" s="25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26"/>
      <c r="AD8" s="26"/>
      <c r="AE8" s="61"/>
      <c r="AF8" s="57"/>
      <c r="AG8" s="55"/>
      <c r="AH8" s="55"/>
      <c r="AI8" s="55"/>
      <c r="AJ8" s="56"/>
    </row>
    <row r="9" spans="1:36">
      <c r="A9" s="22">
        <f t="shared" ca="1" si="3"/>
        <v>0.1</v>
      </c>
      <c r="B9" s="22" t="str">
        <f>IF(D9&lt;&gt;"",1,
IF(E9&lt;&gt;"",2,
IF(F9&lt;&gt;"",3,
IF(G9&lt;&gt;"",4,""))))</f>
        <v/>
      </c>
      <c r="C9" s="22">
        <f t="shared" ref="C9" ca="1" si="8">MIN(IF(B9&gt;=1,IF(ISERROR(MATCH(1,OFFSET(B9,1,0,max行,1),0)),max行,MATCH(1,OFFSET(B9,1,0,max行,1),0)),max行),
IF(B9&gt;=2,IF(ISERROR(MATCH(2,OFFSET(B9,1,0,max行,1),0)),max行,MATCH(2,OFFSET(B9,1,0,max行,1),0)),max行),
IF(B9&gt;=3,IF(ISERROR(MATCH(3,OFFSET(B9,1,0,max行,1),0)),max行,MATCH(3,OFFSET(B9,1,0,max行,1),0)),max行),
IF(B9&gt;=4,IF(ISERROR(MATCH(4,OFFSET(B9,1,0,max行,1),0)),max行,MATCH(4,OFFSET(B9,1,0,max行,1),0)),max行))</f>
        <v>13</v>
      </c>
      <c r="D9" s="48"/>
      <c r="E9" s="49"/>
      <c r="F9" s="49"/>
      <c r="G9" s="49"/>
      <c r="H9" s="50"/>
      <c r="I9" s="51"/>
      <c r="J9" s="23" t="str">
        <f t="shared" ca="1" si="6"/>
        <v/>
      </c>
      <c r="K9" s="24">
        <f t="shared" si="7"/>
        <v>0</v>
      </c>
      <c r="L9" s="52"/>
      <c r="M9" s="25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26"/>
      <c r="AD9" s="26"/>
      <c r="AE9" s="61"/>
      <c r="AF9" s="57"/>
      <c r="AG9" s="55"/>
      <c r="AH9" s="55"/>
      <c r="AI9" s="55"/>
      <c r="AJ9" s="56"/>
    </row>
    <row r="10" spans="1:36">
      <c r="A10" s="22">
        <f t="shared" ca="1" si="3"/>
        <v>0.1</v>
      </c>
      <c r="B10" s="22" t="str">
        <f t="shared" si="4"/>
        <v/>
      </c>
      <c r="C10" s="22">
        <f ca="1">MIN(IF(B10&gt;=1,IF(ISERROR(MATCH(1,OFFSET(B10,1,0,max行,1),0)),max行,MATCH(1,OFFSET(B10,1,0,max行,1),0)),max行),
IF(B10&gt;=2,IF(ISERROR(MATCH(2,OFFSET(B10,1,0,max行,1),0)),max行,MATCH(2,OFFSET(B10,1,0,max行,1),0)),max行),
IF(B10&gt;=3,IF(ISERROR(MATCH(3,OFFSET(B10,1,0,max行,1),0)),max行,MATCH(3,OFFSET(B10,1,0,max行,1),0)),max行),
IF(B10&gt;=4,IF(ISERROR(MATCH(4,OFFSET(B10,1,0,max行,1),0)),max行,MATCH(4,OFFSET(B10,1,0,max行,1),0)),max行))</f>
        <v>12</v>
      </c>
      <c r="D10" s="48"/>
      <c r="E10" s="49"/>
      <c r="F10" s="49"/>
      <c r="G10" s="49"/>
      <c r="H10" s="50"/>
      <c r="I10" s="51"/>
      <c r="J10" s="23" t="str">
        <f t="shared" ca="1" si="6"/>
        <v/>
      </c>
      <c r="K10" s="24">
        <f t="shared" si="7"/>
        <v>0</v>
      </c>
      <c r="L10" s="52"/>
      <c r="M10" s="25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26"/>
      <c r="Z10" s="26"/>
      <c r="AA10" s="26"/>
      <c r="AB10" s="26"/>
      <c r="AC10" s="26"/>
      <c r="AD10" s="26"/>
      <c r="AE10" s="61"/>
      <c r="AF10" s="57"/>
      <c r="AG10" s="55"/>
      <c r="AH10" s="55"/>
      <c r="AI10" s="55"/>
      <c r="AJ10" s="56"/>
    </row>
    <row r="11" spans="1:36">
      <c r="A11" s="22">
        <f ca="1">IF(D11&lt;&gt;"",
   1000,
   IF(E11&lt;&gt;"",
     1100,
     IF(F11&lt;&gt;"",
       INT(OFFSET(A11,-1,0,1,1)/100)*100+10,
       IF(G11&lt;&gt;"",
         INT(OFFSET(A11,-1,0,1,1)/10)*10+1,
         INT(OFFSET(A11,-1,0,1,1))+0.1
         )
       )
     )
   )</f>
        <v>0.1</v>
      </c>
      <c r="B11" s="22" t="str">
        <f>IF(D11&lt;&gt;"",1,
IF(E11&lt;&gt;"",2,
IF(F11&lt;&gt;"",3,
IF(G11&lt;&gt;"",4,""))))</f>
        <v/>
      </c>
      <c r="C11" s="22">
        <f ca="1">MIN(IF(B11&gt;=1,IF(ISERROR(MATCH(1,OFFSET(B11,1,0,max行,1),0)),max行,MATCH(1,OFFSET(B11,1,0,max行,1),0)),max行),
IF(B11&gt;=2,IF(ISERROR(MATCH(2,OFFSET(B11,1,0,max行,1),0)),max行,MATCH(2,OFFSET(B11,1,0,max行,1),0)),max行),
IF(B11&gt;=3,IF(ISERROR(MATCH(3,OFFSET(B11,1,0,max行,1),0)),max行,MATCH(3,OFFSET(B11,1,0,max行,1),0)),max行),
IF(B11&gt;=4,IF(ISERROR(MATCH(4,OFFSET(B11,1,0,max行,1),0)),max行,MATCH(4,OFFSET(B11,1,0,max行,1),0)),max行))</f>
        <v>11</v>
      </c>
      <c r="D11" s="48"/>
      <c r="E11" s="49"/>
      <c r="F11" s="49"/>
      <c r="G11" s="49"/>
      <c r="H11" s="50"/>
      <c r="I11" s="51"/>
      <c r="J11" s="23" t="str">
        <f t="shared" ca="1" si="6"/>
        <v/>
      </c>
      <c r="K11" s="24">
        <f t="shared" si="7"/>
        <v>0</v>
      </c>
      <c r="L11" s="52"/>
      <c r="M11" s="25"/>
      <c r="N11" s="26"/>
      <c r="O11" s="26"/>
      <c r="P11" s="26"/>
      <c r="Q11" s="26"/>
      <c r="R11" s="26"/>
      <c r="S11" s="26"/>
      <c r="T11" s="26"/>
      <c r="U11" s="26"/>
      <c r="V11" s="26"/>
      <c r="W11" s="26"/>
      <c r="X11" s="26"/>
      <c r="Y11" s="26"/>
      <c r="Z11" s="26"/>
      <c r="AA11" s="26"/>
      <c r="AB11" s="26"/>
      <c r="AC11" s="26"/>
      <c r="AD11" s="26"/>
      <c r="AE11" s="61"/>
      <c r="AF11" s="57"/>
      <c r="AG11" s="58"/>
      <c r="AH11" s="55"/>
      <c r="AI11" s="55"/>
      <c r="AJ11" s="56"/>
    </row>
    <row r="12" spans="1:36">
      <c r="A12" s="22">
        <f t="shared" ca="1" si="3"/>
        <v>0.1</v>
      </c>
      <c r="B12" s="22" t="str">
        <f t="shared" si="4"/>
        <v/>
      </c>
      <c r="C12" s="22">
        <f ca="1">MIN(IF(B12&gt;=1,IF(ISERROR(MATCH(1,OFFSET(B12,1,0,max行,1),0)),max行,MATCH(1,OFFSET(B12,1,0,max行,1),0)),max行),
IF(B12&gt;=2,IF(ISERROR(MATCH(2,OFFSET(B12,1,0,max行,1),0)),max行,MATCH(2,OFFSET(B12,1,0,max行,1),0)),max行),
IF(B12&gt;=3,IF(ISERROR(MATCH(3,OFFSET(B12,1,0,max行,1),0)),max行,MATCH(3,OFFSET(B12,1,0,max行,1),0)),max行),
IF(B12&gt;=4,IF(ISERROR(MATCH(4,OFFSET(B12,1,0,max行,1),0)),max行,MATCH(4,OFFSET(B12,1,0,max行,1),0)),max行))</f>
        <v>10</v>
      </c>
      <c r="D12" s="48"/>
      <c r="E12" s="49"/>
      <c r="F12" s="49"/>
      <c r="G12" s="49"/>
      <c r="H12" s="50"/>
      <c r="I12" s="51"/>
      <c r="J12" s="23" t="str">
        <f t="shared" ca="1" si="6"/>
        <v/>
      </c>
      <c r="K12" s="24">
        <f t="shared" si="7"/>
        <v>0</v>
      </c>
      <c r="L12" s="52"/>
      <c r="M12" s="25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61"/>
      <c r="AF12" s="57"/>
      <c r="AG12" s="58"/>
      <c r="AH12" s="55"/>
      <c r="AI12" s="55"/>
      <c r="AJ12" s="56"/>
    </row>
    <row r="13" spans="1:36">
      <c r="A13" s="22">
        <f t="shared" ca="1" si="3"/>
        <v>0.1</v>
      </c>
      <c r="B13" s="22" t="str">
        <f t="shared" si="4"/>
        <v/>
      </c>
      <c r="C13" s="22">
        <f t="shared" ref="C13:C21" ca="1" si="9">MIN(IF(B13&gt;=1,IF(ISERROR(MATCH(1,OFFSET(B13,1,0,max行,1),0)),max行,MATCH(1,OFFSET(B13,1,0,max行,1),0)),max行),
IF(B13&gt;=2,IF(ISERROR(MATCH(2,OFFSET(B13,1,0,max行,1),0)),max行,MATCH(2,OFFSET(B13,1,0,max行,1),0)),max行),
IF(B13&gt;=3,IF(ISERROR(MATCH(3,OFFSET(B13,1,0,max行,1),0)),max行,MATCH(3,OFFSET(B13,1,0,max行,1),0)),max行),
IF(B13&gt;=4,IF(ISERROR(MATCH(4,OFFSET(B13,1,0,max行,1),0)),max行,MATCH(4,OFFSET(B13,1,0,max行,1),0)),max行))</f>
        <v>9</v>
      </c>
      <c r="D13" s="48"/>
      <c r="E13" s="49"/>
      <c r="F13" s="49"/>
      <c r="G13" s="49"/>
      <c r="H13" s="50"/>
      <c r="I13" s="51"/>
      <c r="J13" s="23" t="str">
        <f t="shared" ca="1" si="6"/>
        <v/>
      </c>
      <c r="K13" s="24">
        <f t="shared" si="7"/>
        <v>0</v>
      </c>
      <c r="L13" s="52"/>
      <c r="M13" s="25"/>
      <c r="N13" s="26"/>
      <c r="O13" s="26"/>
      <c r="P13" s="26"/>
      <c r="Q13" s="26"/>
      <c r="R13" s="26"/>
      <c r="S13" s="26"/>
      <c r="T13" s="26"/>
      <c r="U13" s="26"/>
      <c r="V13" s="26"/>
      <c r="W13" s="26"/>
      <c r="X13" s="26"/>
      <c r="Y13" s="26"/>
      <c r="Z13" s="26"/>
      <c r="AA13" s="26"/>
      <c r="AB13" s="26"/>
      <c r="AC13" s="26"/>
      <c r="AD13" s="26"/>
      <c r="AE13" s="61"/>
      <c r="AF13" s="57"/>
      <c r="AG13" s="55"/>
      <c r="AH13" s="55"/>
      <c r="AI13" s="55"/>
      <c r="AJ13" s="56"/>
    </row>
    <row r="14" spans="1:36">
      <c r="A14" s="22">
        <f t="shared" ca="1" si="3"/>
        <v>0.1</v>
      </c>
      <c r="B14" s="22" t="str">
        <f t="shared" si="4"/>
        <v/>
      </c>
      <c r="C14" s="22">
        <f t="shared" ca="1" si="9"/>
        <v>8</v>
      </c>
      <c r="D14" s="48"/>
      <c r="E14" s="49"/>
      <c r="F14" s="49"/>
      <c r="G14" s="49"/>
      <c r="H14" s="50"/>
      <c r="I14" s="51"/>
      <c r="J14" s="23" t="str">
        <f t="shared" ca="1" si="6"/>
        <v/>
      </c>
      <c r="K14" s="24">
        <f t="shared" si="7"/>
        <v>0</v>
      </c>
      <c r="L14" s="52"/>
      <c r="M14" s="25"/>
      <c r="N14" s="26"/>
      <c r="O14" s="26"/>
      <c r="P14" s="26"/>
      <c r="Q14" s="26"/>
      <c r="R14" s="26"/>
      <c r="S14" s="26"/>
      <c r="T14" s="26"/>
      <c r="U14" s="26"/>
      <c r="V14" s="26"/>
      <c r="W14" s="26"/>
      <c r="X14" s="26"/>
      <c r="Y14" s="26"/>
      <c r="Z14" s="26"/>
      <c r="AA14" s="26"/>
      <c r="AB14" s="26"/>
      <c r="AC14" s="26"/>
      <c r="AD14" s="26"/>
      <c r="AE14" s="61"/>
      <c r="AF14" s="57"/>
      <c r="AG14" s="58"/>
      <c r="AH14" s="55"/>
      <c r="AI14" s="55"/>
      <c r="AJ14" s="56"/>
    </row>
    <row r="15" spans="1:36">
      <c r="A15" s="22">
        <f t="shared" ca="1" si="3"/>
        <v>0.1</v>
      </c>
      <c r="B15" s="22" t="str">
        <f t="shared" si="4"/>
        <v/>
      </c>
      <c r="C15" s="22">
        <f t="shared" ca="1" si="9"/>
        <v>7</v>
      </c>
      <c r="D15" s="48"/>
      <c r="E15" s="49"/>
      <c r="F15" s="49"/>
      <c r="G15" s="49"/>
      <c r="H15" s="50"/>
      <c r="I15" s="51"/>
      <c r="J15" s="23" t="str">
        <f t="shared" ca="1" si="6"/>
        <v/>
      </c>
      <c r="K15" s="24">
        <f t="shared" si="7"/>
        <v>0</v>
      </c>
      <c r="L15" s="52"/>
      <c r="M15" s="25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61"/>
      <c r="AF15" s="57"/>
      <c r="AG15" s="58"/>
      <c r="AH15" s="55"/>
      <c r="AI15" s="55"/>
      <c r="AJ15" s="56"/>
    </row>
    <row r="16" spans="1:36">
      <c r="A16" s="22">
        <f t="shared" ca="1" si="3"/>
        <v>0.1</v>
      </c>
      <c r="B16" s="22" t="str">
        <f t="shared" si="4"/>
        <v/>
      </c>
      <c r="C16" s="22">
        <f t="shared" ca="1" si="9"/>
        <v>6</v>
      </c>
      <c r="D16" s="48"/>
      <c r="E16" s="49"/>
      <c r="F16" s="49"/>
      <c r="G16" s="49"/>
      <c r="H16" s="50"/>
      <c r="I16" s="51"/>
      <c r="J16" s="23" t="str">
        <f t="shared" ca="1" si="6"/>
        <v/>
      </c>
      <c r="K16" s="24">
        <f t="shared" si="7"/>
        <v>0</v>
      </c>
      <c r="L16" s="52"/>
      <c r="M16" s="25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61"/>
      <c r="AF16" s="57"/>
      <c r="AG16" s="58"/>
      <c r="AH16" s="55"/>
      <c r="AI16" s="55"/>
      <c r="AJ16" s="56"/>
    </row>
    <row r="17" spans="1:36">
      <c r="A17" s="22">
        <f t="shared" ca="1" si="3"/>
        <v>0.1</v>
      </c>
      <c r="B17" s="22" t="str">
        <f t="shared" si="4"/>
        <v/>
      </c>
      <c r="C17" s="22">
        <f t="shared" ref="C17" ca="1" si="10">MIN(IF(B17&gt;=1,IF(ISERROR(MATCH(1,OFFSET(B17,1,0,max行,1),0)),max行,MATCH(1,OFFSET(B17,1,0,max行,1),0)),max行),
IF(B17&gt;=2,IF(ISERROR(MATCH(2,OFFSET(B17,1,0,max行,1),0)),max行,MATCH(2,OFFSET(B17,1,0,max行,1),0)),max行),
IF(B17&gt;=3,IF(ISERROR(MATCH(3,OFFSET(B17,1,0,max行,1),0)),max行,MATCH(3,OFFSET(B17,1,0,max行,1),0)),max行),
IF(B17&gt;=4,IF(ISERROR(MATCH(4,OFFSET(B17,1,0,max行,1),0)),max行,MATCH(4,OFFSET(B17,1,0,max行,1),0)),max行))</f>
        <v>5</v>
      </c>
      <c r="D17" s="48"/>
      <c r="E17" s="49"/>
      <c r="F17" s="49"/>
      <c r="G17" s="49"/>
      <c r="H17" s="50"/>
      <c r="I17" s="51"/>
      <c r="J17" s="23" t="str">
        <f t="shared" ca="1" si="6"/>
        <v/>
      </c>
      <c r="K17" s="24">
        <f t="shared" si="7"/>
        <v>0</v>
      </c>
      <c r="L17" s="52"/>
      <c r="M17" s="25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61"/>
      <c r="AF17" s="57"/>
      <c r="AG17" s="58"/>
      <c r="AH17" s="55"/>
      <c r="AI17" s="55"/>
      <c r="AJ17" s="56"/>
    </row>
    <row r="18" spans="1:36">
      <c r="A18" s="22">
        <f t="shared" ca="1" si="3"/>
        <v>0.1</v>
      </c>
      <c r="B18" s="22" t="str">
        <f t="shared" si="4"/>
        <v/>
      </c>
      <c r="C18" s="22">
        <f t="shared" ca="1" si="9"/>
        <v>4</v>
      </c>
      <c r="D18" s="48"/>
      <c r="E18" s="49"/>
      <c r="F18" s="49"/>
      <c r="G18" s="49"/>
      <c r="H18" s="50"/>
      <c r="I18" s="51"/>
      <c r="J18" s="23" t="str">
        <f t="shared" ca="1" si="6"/>
        <v/>
      </c>
      <c r="K18" s="24">
        <f t="shared" si="7"/>
        <v>0</v>
      </c>
      <c r="L18" s="52"/>
      <c r="M18" s="25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61"/>
      <c r="AF18" s="57"/>
      <c r="AG18" s="58"/>
      <c r="AH18" s="55"/>
      <c r="AI18" s="55"/>
      <c r="AJ18" s="56"/>
    </row>
    <row r="19" spans="1:36">
      <c r="A19" s="22">
        <f t="shared" ca="1" si="3"/>
        <v>0.1</v>
      </c>
      <c r="B19" s="22" t="str">
        <f t="shared" si="4"/>
        <v/>
      </c>
      <c r="C19" s="22">
        <f t="shared" ca="1" si="9"/>
        <v>3</v>
      </c>
      <c r="D19" s="48"/>
      <c r="E19" s="49"/>
      <c r="F19" s="49"/>
      <c r="G19" s="49"/>
      <c r="H19" s="50"/>
      <c r="I19" s="51"/>
      <c r="J19" s="23" t="str">
        <f t="shared" ca="1" si="6"/>
        <v/>
      </c>
      <c r="K19" s="24">
        <f t="shared" si="7"/>
        <v>0</v>
      </c>
      <c r="L19" s="52"/>
      <c r="M19" s="25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61"/>
      <c r="AF19" s="57"/>
      <c r="AG19" s="58"/>
      <c r="AH19" s="55"/>
      <c r="AI19" s="55"/>
      <c r="AJ19" s="56"/>
    </row>
    <row r="20" spans="1:36">
      <c r="A20" s="22">
        <f t="shared" ca="1" si="3"/>
        <v>0.1</v>
      </c>
      <c r="B20" s="22" t="str">
        <f t="shared" si="4"/>
        <v/>
      </c>
      <c r="C20" s="22">
        <f t="shared" ca="1" si="9"/>
        <v>2</v>
      </c>
      <c r="D20" s="48"/>
      <c r="E20" s="49"/>
      <c r="F20" s="49"/>
      <c r="G20" s="49"/>
      <c r="H20" s="50"/>
      <c r="I20" s="51"/>
      <c r="J20" s="23" t="str">
        <f t="shared" ca="1" si="6"/>
        <v/>
      </c>
      <c r="K20" s="24">
        <f t="shared" si="7"/>
        <v>0</v>
      </c>
      <c r="L20" s="52"/>
      <c r="M20" s="25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61"/>
      <c r="AF20" s="57"/>
      <c r="AG20" s="55"/>
      <c r="AH20" s="55"/>
      <c r="AI20" s="55"/>
      <c r="AJ20" s="56"/>
    </row>
    <row r="21" spans="1:36">
      <c r="A21" s="22">
        <f t="shared" ca="1" si="3"/>
        <v>0.1</v>
      </c>
      <c r="B21" s="22" t="str">
        <f t="shared" si="4"/>
        <v/>
      </c>
      <c r="C21" s="22">
        <f t="shared" ca="1" si="9"/>
        <v>1</v>
      </c>
      <c r="D21" s="48"/>
      <c r="E21" s="49"/>
      <c r="F21" s="49"/>
      <c r="G21" s="49"/>
      <c r="H21" s="50"/>
      <c r="I21" s="51"/>
      <c r="J21" s="23" t="str">
        <f t="shared" ca="1" si="6"/>
        <v/>
      </c>
      <c r="K21" s="24">
        <f t="shared" si="7"/>
        <v>0</v>
      </c>
      <c r="L21" s="52"/>
      <c r="M21" s="25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62"/>
      <c r="AF21" s="57"/>
      <c r="AG21" s="55"/>
      <c r="AH21" s="55"/>
      <c r="AI21" s="55"/>
      <c r="AJ21" s="56"/>
    </row>
    <row r="22" spans="1:36" ht="3.75" customHeight="1">
      <c r="A22" s="78"/>
      <c r="B22" s="78">
        <v>1</v>
      </c>
      <c r="C22" s="78"/>
      <c r="D22" s="30"/>
      <c r="E22" s="30"/>
      <c r="F22" s="30"/>
      <c r="G22" s="30"/>
      <c r="H22" s="31"/>
      <c r="I22" s="31"/>
      <c r="J22" s="32" t="e">
        <f t="shared" ca="1" si="6"/>
        <v>#REF!</v>
      </c>
      <c r="K22" s="32"/>
      <c r="L22" s="33"/>
      <c r="M22" s="34"/>
      <c r="N22" s="63"/>
      <c r="O22" s="64"/>
      <c r="P22" s="64"/>
      <c r="Q22" s="64"/>
      <c r="R22" s="64"/>
      <c r="S22" s="64"/>
      <c r="T22" s="64"/>
      <c r="U22" s="64"/>
      <c r="V22" s="64"/>
      <c r="W22" s="64"/>
      <c r="X22" s="64"/>
      <c r="Y22" s="65"/>
      <c r="Z22" s="65"/>
      <c r="AA22" s="65"/>
      <c r="AB22" s="65"/>
      <c r="AC22" s="65"/>
      <c r="AD22" s="65"/>
      <c r="AE22" s="10"/>
      <c r="AF22" s="20"/>
      <c r="AG22" s="20"/>
      <c r="AH22" s="20"/>
      <c r="AI22" s="20"/>
      <c r="AJ22" s="27"/>
    </row>
    <row r="23" spans="1:36">
      <c r="D23" s="28"/>
      <c r="E23" s="28"/>
      <c r="F23" s="28"/>
      <c r="G23" s="28"/>
      <c r="H23" s="36" t="s">
        <v>13</v>
      </c>
      <c r="I23" s="72"/>
      <c r="J23" s="37">
        <f t="shared" ref="J23:J24" si="11">ROUND(K23/(分類集計単位),1)</f>
        <v>0</v>
      </c>
      <c r="K23" s="38">
        <f>SUM($N23:$AE23)/時間・日・週</f>
        <v>0</v>
      </c>
      <c r="L23" s="53"/>
      <c r="N23" s="67">
        <f t="shared" ref="N23:AD26" si="12">SUMIF($L$6:$L$22,$L23,N$6:N$22)</f>
        <v>0</v>
      </c>
      <c r="O23" s="68">
        <f t="shared" si="12"/>
        <v>0</v>
      </c>
      <c r="P23" s="68">
        <f t="shared" si="12"/>
        <v>0</v>
      </c>
      <c r="Q23" s="69">
        <f t="shared" si="12"/>
        <v>0</v>
      </c>
      <c r="R23" s="67">
        <f t="shared" si="12"/>
        <v>0</v>
      </c>
      <c r="S23" s="67">
        <f t="shared" si="12"/>
        <v>0</v>
      </c>
      <c r="T23" s="68">
        <f t="shared" si="12"/>
        <v>0</v>
      </c>
      <c r="U23" s="69">
        <f t="shared" si="12"/>
        <v>0</v>
      </c>
      <c r="V23" s="69">
        <f t="shared" si="12"/>
        <v>0</v>
      </c>
      <c r="W23" s="69">
        <f t="shared" si="12"/>
        <v>0</v>
      </c>
      <c r="X23" s="69">
        <f t="shared" si="12"/>
        <v>0</v>
      </c>
      <c r="Y23" s="69">
        <f t="shared" si="12"/>
        <v>0</v>
      </c>
      <c r="Z23" s="69">
        <f t="shared" si="12"/>
        <v>0</v>
      </c>
      <c r="AA23" s="69">
        <f t="shared" si="12"/>
        <v>0</v>
      </c>
      <c r="AB23" s="69">
        <f t="shared" si="12"/>
        <v>0</v>
      </c>
      <c r="AC23" s="69">
        <f t="shared" si="12"/>
        <v>0</v>
      </c>
      <c r="AD23" s="69">
        <f t="shared" si="12"/>
        <v>0</v>
      </c>
      <c r="AE23" s="10"/>
      <c r="AF23" s="29"/>
      <c r="AG23" s="20"/>
      <c r="AH23" s="20"/>
      <c r="AI23" s="20"/>
      <c r="AJ23" s="27"/>
    </row>
    <row r="24" spans="1:36">
      <c r="D24" s="28"/>
      <c r="E24" s="28"/>
      <c r="F24" s="28"/>
      <c r="G24" s="28"/>
      <c r="H24" s="20"/>
      <c r="I24" s="72"/>
      <c r="J24" s="37">
        <f t="shared" si="11"/>
        <v>0</v>
      </c>
      <c r="K24" s="38">
        <f>SUM($N24:$AE24)/時間・日・週</f>
        <v>0</v>
      </c>
      <c r="L24" s="53"/>
      <c r="N24" s="67">
        <f t="shared" si="12"/>
        <v>0</v>
      </c>
      <c r="O24" s="68">
        <f t="shared" si="12"/>
        <v>0</v>
      </c>
      <c r="P24" s="68">
        <f t="shared" si="12"/>
        <v>0</v>
      </c>
      <c r="Q24" s="69">
        <f t="shared" si="12"/>
        <v>0</v>
      </c>
      <c r="R24" s="67">
        <f t="shared" si="12"/>
        <v>0</v>
      </c>
      <c r="S24" s="67">
        <f t="shared" si="12"/>
        <v>0</v>
      </c>
      <c r="T24" s="68">
        <f t="shared" si="12"/>
        <v>0</v>
      </c>
      <c r="U24" s="69">
        <f t="shared" si="12"/>
        <v>0</v>
      </c>
      <c r="V24" s="69">
        <f t="shared" si="12"/>
        <v>0</v>
      </c>
      <c r="W24" s="69">
        <f t="shared" si="12"/>
        <v>0</v>
      </c>
      <c r="X24" s="69">
        <f t="shared" si="12"/>
        <v>0</v>
      </c>
      <c r="Y24" s="69">
        <f t="shared" si="12"/>
        <v>0</v>
      </c>
      <c r="Z24" s="69">
        <f t="shared" si="12"/>
        <v>0</v>
      </c>
      <c r="AA24" s="69">
        <f t="shared" si="12"/>
        <v>0</v>
      </c>
      <c r="AB24" s="69">
        <f t="shared" si="12"/>
        <v>0</v>
      </c>
      <c r="AC24" s="69">
        <f t="shared" si="12"/>
        <v>0</v>
      </c>
      <c r="AD24" s="69">
        <f t="shared" si="12"/>
        <v>0</v>
      </c>
      <c r="AE24" s="10"/>
      <c r="AF24" s="29"/>
      <c r="AG24" s="20"/>
      <c r="AH24" s="20"/>
      <c r="AI24" s="20"/>
      <c r="AJ24" s="27"/>
    </row>
    <row r="25" spans="1:36" ht="15" customHeight="1">
      <c r="D25" s="28"/>
      <c r="E25" s="28"/>
      <c r="F25" s="28"/>
      <c r="G25" s="28"/>
      <c r="H25" s="20"/>
      <c r="I25" s="72"/>
      <c r="J25" s="37">
        <f t="shared" ref="J25:J26" si="13">ROUND(K25/(分類集計単位),1)</f>
        <v>0</v>
      </c>
      <c r="K25" s="38">
        <f>SUM($N25:$AE25)/時間・日・週</f>
        <v>0</v>
      </c>
      <c r="L25" s="53"/>
      <c r="N25" s="67">
        <f t="shared" si="12"/>
        <v>0</v>
      </c>
      <c r="O25" s="68">
        <f t="shared" si="12"/>
        <v>0</v>
      </c>
      <c r="P25" s="68">
        <f t="shared" si="12"/>
        <v>0</v>
      </c>
      <c r="Q25" s="69">
        <f t="shared" si="12"/>
        <v>0</v>
      </c>
      <c r="R25" s="67">
        <f t="shared" si="12"/>
        <v>0</v>
      </c>
      <c r="S25" s="67">
        <f t="shared" si="12"/>
        <v>0</v>
      </c>
      <c r="T25" s="68">
        <f t="shared" si="12"/>
        <v>0</v>
      </c>
      <c r="U25" s="69">
        <f t="shared" si="12"/>
        <v>0</v>
      </c>
      <c r="V25" s="69">
        <f t="shared" si="12"/>
        <v>0</v>
      </c>
      <c r="W25" s="69">
        <f t="shared" si="12"/>
        <v>0</v>
      </c>
      <c r="X25" s="69">
        <f t="shared" si="12"/>
        <v>0</v>
      </c>
      <c r="Y25" s="69">
        <f t="shared" si="12"/>
        <v>0</v>
      </c>
      <c r="Z25" s="69">
        <f t="shared" si="12"/>
        <v>0</v>
      </c>
      <c r="AA25" s="69">
        <f t="shared" si="12"/>
        <v>0</v>
      </c>
      <c r="AB25" s="69">
        <f t="shared" si="12"/>
        <v>0</v>
      </c>
      <c r="AC25" s="69">
        <f t="shared" si="12"/>
        <v>0</v>
      </c>
      <c r="AD25" s="69">
        <f t="shared" si="12"/>
        <v>0</v>
      </c>
      <c r="AE25" s="10"/>
      <c r="AF25" s="29"/>
      <c r="AG25" s="20"/>
      <c r="AH25" s="20"/>
      <c r="AI25" s="20"/>
      <c r="AJ25" s="27"/>
    </row>
    <row r="26" spans="1:36">
      <c r="D26" s="28"/>
      <c r="E26" s="28"/>
      <c r="F26" s="28"/>
      <c r="G26" s="28"/>
      <c r="H26" s="20"/>
      <c r="I26" s="72"/>
      <c r="J26" s="37">
        <f t="shared" si="13"/>
        <v>0</v>
      </c>
      <c r="K26" s="38">
        <f>SUM($N26:$AE26)/時間・日・週</f>
        <v>0</v>
      </c>
      <c r="L26" s="53"/>
      <c r="N26" s="67">
        <f t="shared" si="12"/>
        <v>0</v>
      </c>
      <c r="O26" s="68">
        <f t="shared" si="12"/>
        <v>0</v>
      </c>
      <c r="P26" s="68">
        <f t="shared" si="12"/>
        <v>0</v>
      </c>
      <c r="Q26" s="69">
        <f t="shared" si="12"/>
        <v>0</v>
      </c>
      <c r="R26" s="67">
        <f t="shared" si="12"/>
        <v>0</v>
      </c>
      <c r="S26" s="67">
        <f t="shared" si="12"/>
        <v>0</v>
      </c>
      <c r="T26" s="68">
        <f t="shared" si="12"/>
        <v>0</v>
      </c>
      <c r="U26" s="69">
        <f t="shared" si="12"/>
        <v>0</v>
      </c>
      <c r="V26" s="69">
        <f t="shared" si="12"/>
        <v>0</v>
      </c>
      <c r="W26" s="69">
        <f t="shared" si="12"/>
        <v>0</v>
      </c>
      <c r="X26" s="69">
        <f t="shared" si="12"/>
        <v>0</v>
      </c>
      <c r="Y26" s="69">
        <f t="shared" si="12"/>
        <v>0</v>
      </c>
      <c r="Z26" s="69">
        <f t="shared" si="12"/>
        <v>0</v>
      </c>
      <c r="AA26" s="69">
        <f t="shared" si="12"/>
        <v>0</v>
      </c>
      <c r="AB26" s="69">
        <f t="shared" si="12"/>
        <v>0</v>
      </c>
      <c r="AC26" s="69">
        <f t="shared" si="12"/>
        <v>0</v>
      </c>
      <c r="AD26" s="69">
        <f t="shared" si="12"/>
        <v>0</v>
      </c>
      <c r="AE26" s="10"/>
      <c r="AF26" s="42"/>
      <c r="AG26" s="43"/>
      <c r="AH26" s="43"/>
      <c r="AI26" s="43"/>
      <c r="AJ26" s="35"/>
    </row>
    <row r="27" spans="1:36" ht="3" customHeight="1">
      <c r="I27" s="44"/>
      <c r="J27" s="44"/>
      <c r="K27" s="45"/>
      <c r="L27" s="46"/>
      <c r="M27" s="34"/>
      <c r="N27" s="70"/>
      <c r="O27" s="70"/>
      <c r="P27" s="70"/>
      <c r="Q27" s="70"/>
      <c r="R27" s="70"/>
      <c r="S27" s="70"/>
      <c r="T27" s="70"/>
      <c r="U27" s="70"/>
      <c r="V27" s="70"/>
      <c r="W27" s="70"/>
      <c r="X27" s="70"/>
      <c r="Y27" s="70"/>
      <c r="Z27" s="70"/>
      <c r="AA27" s="70"/>
      <c r="AB27" s="70"/>
      <c r="AC27" s="70"/>
      <c r="AD27" s="70"/>
      <c r="AE27" s="71"/>
    </row>
    <row r="30" spans="1:36">
      <c r="J30" s="47"/>
    </row>
  </sheetData>
  <autoFilter ref="D6:AD22" xr:uid="{EDBC54D2-216C-4637-95E7-2DB9C586BEE1}"/>
  <dataConsolidate/>
  <mergeCells count="5">
    <mergeCell ref="D2:I5"/>
    <mergeCell ref="J2:J4"/>
    <mergeCell ref="K2:K4"/>
    <mergeCell ref="L2:L5"/>
    <mergeCell ref="AF2:AJ5"/>
  </mergeCells>
  <phoneticPr fontId="3"/>
  <conditionalFormatting sqref="E19 E15">
    <cfRule type="expression" dxfId="125" priority="117" stopIfTrue="1">
      <formula>$A15=1100</formula>
    </cfRule>
    <cfRule type="expression" dxfId="124" priority="118" stopIfTrue="1">
      <formula>$A15=1000</formula>
    </cfRule>
    <cfRule type="expression" dxfId="123" priority="119" stopIfTrue="1">
      <formula>MOD(INT($A15/100),10) = 1</formula>
    </cfRule>
  </conditionalFormatting>
  <conditionalFormatting sqref="F19 F15">
    <cfRule type="expression" dxfId="122" priority="120" stopIfTrue="1">
      <formula>OR($A15=1110,$A15=1010)</formula>
    </cfRule>
    <cfRule type="expression" dxfId="121" priority="121" stopIfTrue="1">
      <formula>AND($A15-INT($A15)=0,MOD(INT($A15),10) = 0)</formula>
    </cfRule>
    <cfRule type="expression" dxfId="120" priority="122" stopIfTrue="1">
      <formula>MOD(INT($A15/10),10) = 1</formula>
    </cfRule>
  </conditionalFormatting>
  <conditionalFormatting sqref="D19 D15">
    <cfRule type="expression" dxfId="119" priority="123" stopIfTrue="1">
      <formula>$A15=1000</formula>
    </cfRule>
  </conditionalFormatting>
  <conditionalFormatting sqref="G19 G15">
    <cfRule type="expression" dxfId="118" priority="124" stopIfTrue="1">
      <formula>AND($A15-INT($A15)=0,MOD(INT($A15),10)=1)</formula>
    </cfRule>
    <cfRule type="expression" dxfId="117" priority="125" stopIfTrue="1">
      <formula>$A15-INT($A15)=0</formula>
    </cfRule>
    <cfRule type="expression" dxfId="116" priority="126" stopIfTrue="1">
      <formula>(ROUNDUP($A15,0)-INT($A15))*MOD(INT($A15),10) = 1</formula>
    </cfRule>
  </conditionalFormatting>
  <conditionalFormatting sqref="H7:H13 H15:H20 I7:I21">
    <cfRule type="expression" dxfId="115" priority="127" stopIfTrue="1">
      <formula>$A7-INT($A7)=0</formula>
    </cfRule>
  </conditionalFormatting>
  <conditionalFormatting sqref="E10:E12 E14 E7:E8">
    <cfRule type="expression" dxfId="114" priority="103" stopIfTrue="1">
      <formula>$A7=1100</formula>
    </cfRule>
    <cfRule type="expression" dxfId="113" priority="104" stopIfTrue="1">
      <formula>$A7=1000</formula>
    </cfRule>
    <cfRule type="expression" dxfId="112" priority="105" stopIfTrue="1">
      <formula>MOD(INT($A7/100),10) = 1</formula>
    </cfRule>
  </conditionalFormatting>
  <conditionalFormatting sqref="F10:F12 F14 F7:F8">
    <cfRule type="expression" dxfId="111" priority="106" stopIfTrue="1">
      <formula>OR($A7=1110,$A7=1010)</formula>
    </cfRule>
    <cfRule type="expression" dxfId="110" priority="107" stopIfTrue="1">
      <formula>AND($A7-INT($A7)=0,MOD(INT($A7),10) = 0)</formula>
    </cfRule>
    <cfRule type="expression" dxfId="109" priority="108" stopIfTrue="1">
      <formula>MOD(INT($A7/10),10) = 1</formula>
    </cfRule>
  </conditionalFormatting>
  <conditionalFormatting sqref="D10:D12 D14 D7:D8">
    <cfRule type="expression" dxfId="108" priority="109" stopIfTrue="1">
      <formula>$A7=1000</formula>
    </cfRule>
  </conditionalFormatting>
  <conditionalFormatting sqref="G10:G12 G14 G7:G8">
    <cfRule type="expression" dxfId="107" priority="110" stopIfTrue="1">
      <formula>AND($A7-INT($A7)=0,MOD(INT($A7),10)=1)</formula>
    </cfRule>
    <cfRule type="expression" dxfId="106" priority="111" stopIfTrue="1">
      <formula>$A7-INT($A7)=0</formula>
    </cfRule>
    <cfRule type="expression" dxfId="105" priority="112" stopIfTrue="1">
      <formula>(ROUNDUP($A7,0)-INT($A7))*MOD(INT($A7),10) = 1</formula>
    </cfRule>
  </conditionalFormatting>
  <conditionalFormatting sqref="E9">
    <cfRule type="expression" dxfId="104" priority="93" stopIfTrue="1">
      <formula>$A9=1100</formula>
    </cfRule>
    <cfRule type="expression" dxfId="103" priority="94" stopIfTrue="1">
      <formula>$A9=1000</formula>
    </cfRule>
    <cfRule type="expression" dxfId="102" priority="95" stopIfTrue="1">
      <formula>MOD(INT($A9/100),10) = 1</formula>
    </cfRule>
  </conditionalFormatting>
  <conditionalFormatting sqref="F9">
    <cfRule type="expression" dxfId="101" priority="96" stopIfTrue="1">
      <formula>OR($A9=1110,$A9=1010)</formula>
    </cfRule>
    <cfRule type="expression" dxfId="100" priority="97" stopIfTrue="1">
      <formula>AND($A9-INT($A9)=0,MOD(INT($A9),10) = 0)</formula>
    </cfRule>
    <cfRule type="expression" dxfId="99" priority="98" stopIfTrue="1">
      <formula>MOD(INT($A9/10),10) = 1</formula>
    </cfRule>
  </conditionalFormatting>
  <conditionalFormatting sqref="D9">
    <cfRule type="expression" dxfId="98" priority="99" stopIfTrue="1">
      <formula>$A9=1000</formula>
    </cfRule>
  </conditionalFormatting>
  <conditionalFormatting sqref="G9">
    <cfRule type="expression" dxfId="97" priority="100" stopIfTrue="1">
      <formula>AND($A9-INT($A9)=0,MOD(INT($A9),10)=1)</formula>
    </cfRule>
    <cfRule type="expression" dxfId="96" priority="101" stopIfTrue="1">
      <formula>$A9-INT($A9)=0</formula>
    </cfRule>
    <cfRule type="expression" dxfId="95" priority="102" stopIfTrue="1">
      <formula>(ROUNDUP($A9,0)-INT($A9))*MOD(INT($A9),10) = 1</formula>
    </cfRule>
  </conditionalFormatting>
  <conditionalFormatting sqref="E13">
    <cfRule type="expression" dxfId="94" priority="83" stopIfTrue="1">
      <formula>$A13=1100</formula>
    </cfRule>
    <cfRule type="expression" dxfId="93" priority="84" stopIfTrue="1">
      <formula>$A13=1000</formula>
    </cfRule>
    <cfRule type="expression" dxfId="92" priority="85" stopIfTrue="1">
      <formula>MOD(INT($A13/100),10) = 1</formula>
    </cfRule>
  </conditionalFormatting>
  <conditionalFormatting sqref="F13">
    <cfRule type="expression" dxfId="91" priority="86" stopIfTrue="1">
      <formula>OR($A13=1110,$A13=1010)</formula>
    </cfRule>
    <cfRule type="expression" dxfId="90" priority="87" stopIfTrue="1">
      <formula>AND($A13-INT($A13)=0,MOD(INT($A13),10) = 0)</formula>
    </cfRule>
    <cfRule type="expression" dxfId="89" priority="88" stopIfTrue="1">
      <formula>MOD(INT($A13/10),10) = 1</formula>
    </cfRule>
  </conditionalFormatting>
  <conditionalFormatting sqref="D13">
    <cfRule type="expression" dxfId="88" priority="89" stopIfTrue="1">
      <formula>$A13=1000</formula>
    </cfRule>
  </conditionalFormatting>
  <conditionalFormatting sqref="G13">
    <cfRule type="expression" dxfId="87" priority="90" stopIfTrue="1">
      <formula>AND($A13-INT($A13)=0,MOD(INT($A13),10)=1)</formula>
    </cfRule>
    <cfRule type="expression" dxfId="86" priority="91" stopIfTrue="1">
      <formula>$A13-INT($A13)=0</formula>
    </cfRule>
    <cfRule type="expression" dxfId="85" priority="92" stopIfTrue="1">
      <formula>(ROUNDUP($A13,0)-INT($A13))*MOD(INT($A13),10) = 1</formula>
    </cfRule>
  </conditionalFormatting>
  <conditionalFormatting sqref="H14">
    <cfRule type="expression" dxfId="84" priority="82" stopIfTrue="1">
      <formula>$A14-INT($A14)=0</formula>
    </cfRule>
  </conditionalFormatting>
  <conditionalFormatting sqref="E18">
    <cfRule type="expression" dxfId="83" priority="72" stopIfTrue="1">
      <formula>$A18=1100</formula>
    </cfRule>
    <cfRule type="expression" dxfId="82" priority="73" stopIfTrue="1">
      <formula>$A18=1000</formula>
    </cfRule>
    <cfRule type="expression" dxfId="81" priority="74" stopIfTrue="1">
      <formula>MOD(INT($A18/100),10) = 1</formula>
    </cfRule>
  </conditionalFormatting>
  <conditionalFormatting sqref="F18">
    <cfRule type="expression" dxfId="80" priority="75" stopIfTrue="1">
      <formula>OR($A18=1110,$A18=1010)</formula>
    </cfRule>
    <cfRule type="expression" dxfId="79" priority="76" stopIfTrue="1">
      <formula>AND($A18-INT($A18)=0,MOD(INT($A18),10) = 0)</formula>
    </cfRule>
    <cfRule type="expression" dxfId="78" priority="77" stopIfTrue="1">
      <formula>MOD(INT($A18/10),10) = 1</formula>
    </cfRule>
  </conditionalFormatting>
  <conditionalFormatting sqref="D18">
    <cfRule type="expression" dxfId="77" priority="78" stopIfTrue="1">
      <formula>$A18=1000</formula>
    </cfRule>
  </conditionalFormatting>
  <conditionalFormatting sqref="G18">
    <cfRule type="expression" dxfId="76" priority="79" stopIfTrue="1">
      <formula>AND($A18-INT($A18)=0,MOD(INT($A18),10)=1)</formula>
    </cfRule>
    <cfRule type="expression" dxfId="75" priority="80" stopIfTrue="1">
      <formula>$A18-INT($A18)=0</formula>
    </cfRule>
    <cfRule type="expression" dxfId="74" priority="81" stopIfTrue="1">
      <formula>(ROUNDUP($A18,0)-INT($A18))*MOD(INT($A18),10) = 1</formula>
    </cfRule>
  </conditionalFormatting>
  <conditionalFormatting sqref="E16">
    <cfRule type="expression" dxfId="73" priority="61" stopIfTrue="1">
      <formula>$A16=1100</formula>
    </cfRule>
    <cfRule type="expression" dxfId="72" priority="62" stopIfTrue="1">
      <formula>$A16=1000</formula>
    </cfRule>
    <cfRule type="expression" dxfId="71" priority="63" stopIfTrue="1">
      <formula>MOD(INT($A16/100),10) = 1</formula>
    </cfRule>
  </conditionalFormatting>
  <conditionalFormatting sqref="F16">
    <cfRule type="expression" dxfId="70" priority="64" stopIfTrue="1">
      <formula>OR($A16=1110,$A16=1010)</formula>
    </cfRule>
    <cfRule type="expression" dxfId="69" priority="65" stopIfTrue="1">
      <formula>AND($A16-INT($A16)=0,MOD(INT($A16),10) = 0)</formula>
    </cfRule>
    <cfRule type="expression" dxfId="68" priority="66" stopIfTrue="1">
      <formula>MOD(INT($A16/10),10) = 1</formula>
    </cfRule>
  </conditionalFormatting>
  <conditionalFormatting sqref="D16">
    <cfRule type="expression" dxfId="67" priority="67" stopIfTrue="1">
      <formula>$A16=1000</formula>
    </cfRule>
  </conditionalFormatting>
  <conditionalFormatting sqref="G16">
    <cfRule type="expression" dxfId="66" priority="68" stopIfTrue="1">
      <formula>AND($A16-INT($A16)=0,MOD(INT($A16),10)=1)</formula>
    </cfRule>
    <cfRule type="expression" dxfId="65" priority="69" stopIfTrue="1">
      <formula>$A16-INT($A16)=0</formula>
    </cfRule>
    <cfRule type="expression" dxfId="64" priority="70" stopIfTrue="1">
      <formula>(ROUNDUP($A16,0)-INT($A16))*MOD(INT($A16),10) = 1</formula>
    </cfRule>
  </conditionalFormatting>
  <conditionalFormatting sqref="E17">
    <cfRule type="expression" dxfId="63" priority="51" stopIfTrue="1">
      <formula>$A17=1100</formula>
    </cfRule>
    <cfRule type="expression" dxfId="62" priority="52" stopIfTrue="1">
      <formula>$A17=1000</formula>
    </cfRule>
    <cfRule type="expression" dxfId="61" priority="53" stopIfTrue="1">
      <formula>MOD(INT($A17/100),10) = 1</formula>
    </cfRule>
  </conditionalFormatting>
  <conditionalFormatting sqref="F17">
    <cfRule type="expression" dxfId="60" priority="54" stopIfTrue="1">
      <formula>OR($A17=1110,$A17=1010)</formula>
    </cfRule>
    <cfRule type="expression" dxfId="59" priority="55" stopIfTrue="1">
      <formula>AND($A17-INT($A17)=0,MOD(INT($A17),10) = 0)</formula>
    </cfRule>
    <cfRule type="expression" dxfId="58" priority="56" stopIfTrue="1">
      <formula>MOD(INT($A17/10),10) = 1</formula>
    </cfRule>
  </conditionalFormatting>
  <conditionalFormatting sqref="D17">
    <cfRule type="expression" dxfId="57" priority="57" stopIfTrue="1">
      <formula>$A17=1000</formula>
    </cfRule>
  </conditionalFormatting>
  <conditionalFormatting sqref="G17">
    <cfRule type="expression" dxfId="56" priority="58" stopIfTrue="1">
      <formula>AND($A17-INT($A17)=0,MOD(INT($A17),10)=1)</formula>
    </cfRule>
    <cfRule type="expression" dxfId="55" priority="59" stopIfTrue="1">
      <formula>$A17-INT($A17)=0</formula>
    </cfRule>
    <cfRule type="expression" dxfId="54" priority="60" stopIfTrue="1">
      <formula>(ROUNDUP($A17,0)-INT($A17))*MOD(INT($A17),10) = 1</formula>
    </cfRule>
  </conditionalFormatting>
  <conditionalFormatting sqref="H21">
    <cfRule type="expression" dxfId="53" priority="24" stopIfTrue="1">
      <formula>$A21-INT($A21)=0</formula>
    </cfRule>
  </conditionalFormatting>
  <conditionalFormatting sqref="E21">
    <cfRule type="expression" dxfId="52" priority="41" stopIfTrue="1">
      <formula>$A21=1100</formula>
    </cfRule>
    <cfRule type="expression" dxfId="51" priority="42" stopIfTrue="1">
      <formula>$A21=1000</formula>
    </cfRule>
    <cfRule type="expression" dxfId="50" priority="43" stopIfTrue="1">
      <formula>MOD(INT($A21/100),10) = 1</formula>
    </cfRule>
  </conditionalFormatting>
  <conditionalFormatting sqref="F21">
    <cfRule type="expression" dxfId="49" priority="44" stopIfTrue="1">
      <formula>OR($A21=1110,$A21=1010)</formula>
    </cfRule>
    <cfRule type="expression" dxfId="48" priority="45" stopIfTrue="1">
      <formula>AND($A21-INT($A21)=0,MOD(INT($A21),10) = 0)</formula>
    </cfRule>
    <cfRule type="expression" dxfId="47" priority="46" stopIfTrue="1">
      <formula>MOD(INT($A21/10),10) = 1</formula>
    </cfRule>
  </conditionalFormatting>
  <conditionalFormatting sqref="D21">
    <cfRule type="expression" dxfId="46" priority="47" stopIfTrue="1">
      <formula>$A21=1000</formula>
    </cfRule>
  </conditionalFormatting>
  <conditionalFormatting sqref="G21">
    <cfRule type="expression" dxfId="45" priority="48" stopIfTrue="1">
      <formula>AND($A21-INT($A21)=0,MOD(INT($A21),10)=1)</formula>
    </cfRule>
    <cfRule type="expression" dxfId="44" priority="49" stopIfTrue="1">
      <formula>$A21-INT($A21)=0</formula>
    </cfRule>
    <cfRule type="expression" dxfId="43" priority="50" stopIfTrue="1">
      <formula>(ROUNDUP($A21,0)-INT($A21))*MOD(INT($A21),10) = 1</formula>
    </cfRule>
  </conditionalFormatting>
  <conditionalFormatting sqref="L7:L22">
    <cfRule type="expression" dxfId="42" priority="35" stopIfTrue="1">
      <formula>AND($A7&lt;&gt;"",$A7-INT($A7)=0)</formula>
    </cfRule>
  </conditionalFormatting>
  <conditionalFormatting sqref="E20">
    <cfRule type="expression" dxfId="41" priority="25" stopIfTrue="1">
      <formula>$A20=1100</formula>
    </cfRule>
    <cfRule type="expression" dxfId="40" priority="26" stopIfTrue="1">
      <formula>$A20=1000</formula>
    </cfRule>
    <cfRule type="expression" dxfId="39" priority="27" stopIfTrue="1">
      <formula>MOD(INT($A20/100),10) = 1</formula>
    </cfRule>
  </conditionalFormatting>
  <conditionalFormatting sqref="F20">
    <cfRule type="expression" dxfId="38" priority="28" stopIfTrue="1">
      <formula>OR($A20=1110,$A20=1010)</formula>
    </cfRule>
    <cfRule type="expression" dxfId="37" priority="29" stopIfTrue="1">
      <formula>AND($A20-INT($A20)=0,MOD(INT($A20),10) = 0)</formula>
    </cfRule>
    <cfRule type="expression" dxfId="36" priority="30" stopIfTrue="1">
      <formula>MOD(INT($A20/10),10) = 1</formula>
    </cfRule>
  </conditionalFormatting>
  <conditionalFormatting sqref="D20">
    <cfRule type="expression" dxfId="35" priority="31" stopIfTrue="1">
      <formula>$A20=1000</formula>
    </cfRule>
  </conditionalFormatting>
  <conditionalFormatting sqref="G20">
    <cfRule type="expression" dxfId="34" priority="32" stopIfTrue="1">
      <formula>AND($A20-INT($A20)=0,MOD(INT($A20),10)=1)</formula>
    </cfRule>
    <cfRule type="expression" dxfId="33" priority="33" stopIfTrue="1">
      <formula>$A20-INT($A20)=0</formula>
    </cfRule>
    <cfRule type="expression" dxfId="32" priority="34" stopIfTrue="1">
      <formula>(ROUNDUP($A20,0)-INT($A20))*MOD(INT($A20),10) = 1</formula>
    </cfRule>
  </conditionalFormatting>
  <conditionalFormatting sqref="J7:J22">
    <cfRule type="expression" dxfId="31" priority="36" stopIfTrue="1">
      <formula>AND($A7&lt;&gt;"",$A7-INT($A7)=0,分類集計表示="(人週)")</formula>
    </cfRule>
    <cfRule type="expression" dxfId="30" priority="37" stopIfTrue="1">
      <formula>AND($A7&lt;&gt;"",($A7-INT($A7))=0,分類集計表示="(人月)")</formula>
    </cfRule>
  </conditionalFormatting>
  <conditionalFormatting sqref="J23:J27">
    <cfRule type="expression" dxfId="29" priority="115" stopIfTrue="1">
      <formula>AND($J23&lt;&gt;"",分類集計表示="(人週)")</formula>
    </cfRule>
    <cfRule type="expression" dxfId="28" priority="116" stopIfTrue="1">
      <formula>AND($J23&lt;&gt;"",分類集計表示&lt;&gt;"")</formula>
    </cfRule>
  </conditionalFormatting>
  <conditionalFormatting sqref="K7:K22">
    <cfRule type="expression" dxfId="27" priority="38" stopIfTrue="1">
      <formula>AND($A7&lt;&gt;"",$A7-INT($A7)=0)</formula>
    </cfRule>
    <cfRule type="expression" dxfId="26" priority="39" stopIfTrue="1">
      <formula>AND($A7&lt;&gt;"",OR(計画工数表示単位="（人月）",計画工数表示単位="（人日）"))</formula>
    </cfRule>
    <cfRule type="expression" dxfId="25" priority="40" stopIfTrue="1">
      <formula>AND($A7&lt;&gt;"",計画工数表示単位&lt;&gt;"")</formula>
    </cfRule>
  </conditionalFormatting>
  <conditionalFormatting sqref="K23:K27">
    <cfRule type="expression" dxfId="24" priority="113" stopIfTrue="1">
      <formula>AND($J23&lt;&gt;"",OR(計画工数表示単位="（人月）",計画工数表示単位="（人日）"))</formula>
    </cfRule>
    <cfRule type="expression" dxfId="23" priority="114" stopIfTrue="1">
      <formula>AND($J23&lt;&gt;"",計画工数表示単位&lt;&gt;"")</formula>
    </cfRule>
  </conditionalFormatting>
  <conditionalFormatting sqref="N7:X22 AD7:AD22">
    <cfRule type="expression" dxfId="22" priority="20" stopIfTrue="1">
      <formula>AND($A7-INT($A7)=0,SUM(OFFSET(N7,0,0,$C7,1))&gt;0,MONTH(N$4)&lt;&gt;IFERROR(MONTH(OFFSET(N$4,0,-1,1,1)),0))</formula>
    </cfRule>
    <cfRule type="expression" dxfId="21" priority="21" stopIfTrue="1">
      <formula>AND($A7-INT($A7)=0,SUM(OFFSET(N7,0,0,$C7,1))&gt;0,MONTH(N$4)=IFERROR(MONTH(OFFSET(N$4,0,-1,1,1)),0))</formula>
    </cfRule>
    <cfRule type="expression" dxfId="20" priority="22" stopIfTrue="1">
      <formula>AND(MONTH(N$4)&lt;&gt;IFERROR(MONTH(OFFSET(N$4,0,-1,1,1)),0),$A7-INT($A7)=0)</formula>
    </cfRule>
    <cfRule type="expression" dxfId="19" priority="23" stopIfTrue="1">
      <formula>AND(MONTH(N$4)=IFERROR(MONTH(OFFSET(N$4,0,-1,1,1)),0),$A7-INT($A7)=0)</formula>
    </cfRule>
    <cfRule type="expression" dxfId="18" priority="71" stopIfTrue="1">
      <formula>AND(MONTH(N$4)&lt;&gt;IFERROR(MONTH(OFFSET(N$4,0,-1,1,1)),0),$A7-INT($A7)&lt;&gt;0)</formula>
    </cfRule>
  </conditionalFormatting>
  <conditionalFormatting sqref="AD4:AE6 O4:X6 O3 AE3">
    <cfRule type="expression" dxfId="17" priority="19">
      <formula>MONTH(O$4)&lt;&gt;IFERROR(MONTH(OFFSET(O$4,0,-1,1,1)),0)</formula>
    </cfRule>
  </conditionalFormatting>
  <conditionalFormatting sqref="Y7:AC22">
    <cfRule type="expression" dxfId="16" priority="12" stopIfTrue="1">
      <formula>AND($A7-INT($A7)=0,SUM(OFFSET(Y7,0,0,$C7,1))&gt;0,MONTH(Y$4)&lt;&gt;IFERROR(MONTH(OFFSET(Y$4,0,-1,1,1)),0))</formula>
    </cfRule>
    <cfRule type="expression" dxfId="15" priority="13" stopIfTrue="1">
      <formula>AND($A7-INT($A7)=0,SUM(OFFSET(Y7,0,0,$C7,1))&gt;0,MONTH(Y$4)=IFERROR(MONTH(OFFSET(Y$4,0,-1,1,1)),0))</formula>
    </cfRule>
    <cfRule type="expression" dxfId="14" priority="14" stopIfTrue="1">
      <formula>AND(MONTH(Y$4)&lt;&gt;IFERROR(MONTH(OFFSET(Y$4,0,-1,1,1)),0),$A7-INT($A7)=0)</formula>
    </cfRule>
    <cfRule type="expression" dxfId="13" priority="15" stopIfTrue="1">
      <formula>AND(MONTH(Y$4)=IFERROR(MONTH(OFFSET(Y$4,0,-1,1,1)),0),$A7-INT($A7)=0)</formula>
    </cfRule>
    <cfRule type="expression" dxfId="12" priority="16" stopIfTrue="1">
      <formula>AND(MONTH(Y$4)&lt;&gt;IFERROR(MONTH(OFFSET(Y$4,0,-1,1,1)),0),$A7-INT($A7)&lt;&gt;0)</formula>
    </cfRule>
  </conditionalFormatting>
  <conditionalFormatting sqref="Y4:AC6">
    <cfRule type="expression" dxfId="11" priority="11">
      <formula>MONTH(Y$4)&lt;&gt;IFERROR(MONTH(OFFSET(Y$4,0,-1,1,1)),0)</formula>
    </cfRule>
  </conditionalFormatting>
  <conditionalFormatting sqref="N23:AD26">
    <cfRule type="expression" dxfId="10" priority="6" stopIfTrue="1">
      <formula>AND(N23&gt;0,N23&lt;$I23,MONTH(N$4)&lt;&gt;IFERROR(MONTH(OFFSET(N$4,0,-1,1,1)),0))</formula>
    </cfRule>
    <cfRule type="expression" dxfId="9" priority="7" stopIfTrue="1">
      <formula>AND(N23&gt;0,N23&lt;$I23,MONTH(N$4)=IFERROR(MONTH(OFFSET(N$4,0,-1,1,1)),0))</formula>
    </cfRule>
    <cfRule type="expression" dxfId="8" priority="8" stopIfTrue="1">
      <formula>AND(N23&gt;0,N23=$I23,MONTH(N$4)&lt;&gt;IFERROR(MONTH(OFFSET(N$4,0,-1,1,1)),0))</formula>
    </cfRule>
    <cfRule type="expression" dxfId="7" priority="9" stopIfTrue="1">
      <formula>AND(N23&gt;0,N23=$I23,MONTH(N$4)=IFERROR(MONTH(OFFSET(N$4,0,-1,1,1)),0))</formula>
    </cfRule>
    <cfRule type="expression" dxfId="6" priority="10" stopIfTrue="1">
      <formula>AND(N23&gt;$I23,MONTH(N$4)&lt;&gt;IFERROR(MONTH(OFFSET(N$4,0,-1,1,1)),0))</formula>
    </cfRule>
    <cfRule type="expression" dxfId="5" priority="17" stopIfTrue="1">
      <formula>AND(N23&gt;$I23,MONTH(N$4)=IFERROR(MONTH(OFFSET(N$4,0,-1,1,1)),0))</formula>
    </cfRule>
    <cfRule type="expression" dxfId="4" priority="18" stopIfTrue="1">
      <formula>MONTH(N$4)&lt;&gt;IFERROR(MONTH(OFFSET(N$4,0,-1,1,1)),0)</formula>
    </cfRule>
  </conditionalFormatting>
  <conditionalFormatting sqref="I27">
    <cfRule type="expression" dxfId="3" priority="4" stopIfTrue="1">
      <formula>AND($J27&lt;&gt;"",分類集計表示="(人週)")</formula>
    </cfRule>
    <cfRule type="expression" dxfId="2" priority="5" stopIfTrue="1">
      <formula>AND($J27&lt;&gt;"",分類集計表示&lt;&gt;"")</formula>
    </cfRule>
  </conditionalFormatting>
  <conditionalFormatting sqref="U3:AD3">
    <cfRule type="expression" dxfId="1" priority="3">
      <formula>MONTH(U$4)&lt;&gt;IFERROR(MONTH(OFFSET(U$4,0,-1,1,1)),0)</formula>
    </cfRule>
  </conditionalFormatting>
  <conditionalFormatting sqref="P3:AD3">
    <cfRule type="expression" dxfId="0" priority="2">
      <formula>MONTH(P$4)&lt;&gt;IFERROR(MONTH(OFFSET(P$4,0,-1,1,1)),0)</formula>
    </cfRule>
  </conditionalFormatting>
  <dataValidations count="4">
    <dataValidation type="list" allowBlank="1" showInputMessage="1" showErrorMessage="1" sqref="L7:L21" xr:uid="{E23FC835-2596-4F35-B4FD-29F154AD0BF5}">
      <formula1>$L$23:$L$26</formula1>
    </dataValidation>
    <dataValidation type="list" allowBlank="1" showInputMessage="1" showErrorMessage="1" sqref="J5" xr:uid="{72416B15-85EB-4E3D-8647-EA47D4B5215A}">
      <formula1>"(人月),(人週)"</formula1>
    </dataValidation>
    <dataValidation type="list" allowBlank="1" showInputMessage="1" showErrorMessage="1" sqref="K5" xr:uid="{8FE06B7E-1887-4B6B-9FEF-DF1A2AA0DF75}">
      <formula1>"（時間）,（人日）,（人週）,（人月）"</formula1>
    </dataValidation>
    <dataValidation type="list" allowBlank="1" showInputMessage="1" showErrorMessage="1" sqref="N1" xr:uid="{D7658F6E-52C5-42F1-BDC4-DBB1EF0A8852}">
      <formula1>"（入力単位：時間）,（入力単位：人週）"</formula1>
    </dataValidation>
  </dataValidations>
  <pageMargins left="0.25" right="0.25" top="0.75" bottom="0.75" header="0.3" footer="0.3"/>
  <pageSetup paperSize="8" scale="87" fitToHeight="0" orientation="landscape" r:id="rId1"/>
  <headerFooter alignWithMargins="0">
    <oddFooter>&amp;P / &amp;N ページ</oddFooter>
  </headerFooter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9</vt:i4>
      </vt:variant>
    </vt:vector>
  </HeadingPairs>
  <TitlesOfParts>
    <vt:vector size="10" baseType="lpstr">
      <vt:lpstr>工数投入計画表 原紙</vt:lpstr>
      <vt:lpstr>'工数投入計画表 原紙'!max行</vt:lpstr>
      <vt:lpstr>'工数投入計画表 原紙'!Print_Titles</vt:lpstr>
      <vt:lpstr>'工数投入計画表 原紙'!計画工数表示単位</vt:lpstr>
      <vt:lpstr>'工数投入計画表 原紙'!時間・日・週</vt:lpstr>
      <vt:lpstr>'工数投入計画表 原紙'!人月時間</vt:lpstr>
      <vt:lpstr>'工数投入計画表 原紙'!人週時間</vt:lpstr>
      <vt:lpstr>'工数投入計画表 原紙'!入力単位</vt:lpstr>
      <vt:lpstr>'工数投入計画表 原紙'!分類集計単位</vt:lpstr>
      <vt:lpstr>'工数投入計画表 原紙'!分類集計表示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村岡政美</dc:creator>
  <cp:lastModifiedBy>村岡政美</cp:lastModifiedBy>
  <dcterms:created xsi:type="dcterms:W3CDTF">2021-06-22T09:57:53Z</dcterms:created>
  <dcterms:modified xsi:type="dcterms:W3CDTF">2021-08-09T10:04:17Z</dcterms:modified>
</cp:coreProperties>
</file>